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ПАПКИ СОТРУДНИКОВ\Шадурский В.А\от Яковлевой И.В\"/>
    </mc:Choice>
  </mc:AlternateContent>
  <xr:revisionPtr revIDLastSave="0" documentId="8_{5B418BC1-E9A5-448A-A6B5-8F4EF8ACED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Лист1!$A$1:$M$120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1" l="1"/>
  <c r="K59" i="1" l="1"/>
  <c r="K55" i="1" l="1"/>
  <c r="L101" i="1"/>
  <c r="L100" i="1"/>
  <c r="L102" i="1"/>
  <c r="K19" i="1"/>
  <c r="K62" i="1"/>
  <c r="K93" i="1"/>
  <c r="K97" i="1"/>
  <c r="L79" i="1" l="1"/>
  <c r="L117" i="1"/>
  <c r="L116" i="1"/>
  <c r="L111" i="1"/>
  <c r="L109" i="1"/>
  <c r="L108" i="1"/>
  <c r="L104" i="1"/>
  <c r="L103" i="1"/>
  <c r="L99" i="1"/>
  <c r="L98" i="1"/>
  <c r="L96" i="1"/>
  <c r="L95" i="1"/>
  <c r="L94" i="1"/>
  <c r="L82" i="1"/>
  <c r="K78" i="1"/>
  <c r="M83" i="1"/>
  <c r="L83" i="1"/>
  <c r="M117" i="1" l="1"/>
  <c r="M116" i="1"/>
  <c r="M111" i="1"/>
  <c r="M109" i="1"/>
  <c r="M108" i="1"/>
  <c r="M104" i="1"/>
  <c r="M103" i="1"/>
  <c r="M99" i="1"/>
  <c r="M98" i="1"/>
  <c r="M96" i="1"/>
  <c r="M95" i="1"/>
  <c r="M94" i="1"/>
  <c r="M86" i="1"/>
  <c r="M84" i="1"/>
  <c r="M81" i="1"/>
  <c r="M80" i="1"/>
  <c r="M79" i="1"/>
  <c r="M77" i="1"/>
  <c r="M76" i="1"/>
  <c r="M73" i="1"/>
  <c r="M71" i="1"/>
  <c r="M70" i="1"/>
  <c r="M69" i="1"/>
  <c r="M66" i="1"/>
  <c r="M63" i="1"/>
  <c r="M61" i="1"/>
  <c r="M60" i="1"/>
  <c r="M57" i="1"/>
  <c r="M56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L71" i="1"/>
  <c r="L70" i="1"/>
  <c r="L69" i="1"/>
  <c r="L60" i="1"/>
  <c r="I97" i="1"/>
  <c r="M97" i="1" s="1"/>
  <c r="I75" i="1"/>
  <c r="I78" i="1"/>
  <c r="M78" i="1" s="1"/>
  <c r="L75" i="1"/>
  <c r="K75" i="1"/>
  <c r="K74" i="1" s="1"/>
  <c r="J75" i="1"/>
  <c r="M75" i="1" l="1"/>
  <c r="L84" i="1"/>
  <c r="J74" i="1"/>
  <c r="J72" i="1"/>
  <c r="K72" i="1"/>
  <c r="I72" i="1"/>
  <c r="L66" i="1"/>
  <c r="L65" i="1" s="1"/>
  <c r="L61" i="1"/>
  <c r="L62" i="1"/>
  <c r="I62" i="1"/>
  <c r="M62" i="1" s="1"/>
  <c r="I65" i="1"/>
  <c r="M65" i="1" s="1"/>
  <c r="L85" i="1"/>
  <c r="I85" i="1"/>
  <c r="M85" i="1" s="1"/>
  <c r="L110" i="1"/>
  <c r="I110" i="1"/>
  <c r="M110" i="1" s="1"/>
  <c r="L73" i="1"/>
  <c r="L72" i="1" s="1"/>
  <c r="L81" i="1"/>
  <c r="L78" i="1" l="1"/>
  <c r="M72" i="1"/>
  <c r="I19" i="1"/>
  <c r="M19" i="1" s="1"/>
  <c r="K68" i="1"/>
  <c r="J68" i="1"/>
  <c r="I68" i="1"/>
  <c r="L68" i="1"/>
  <c r="I93" i="1"/>
  <c r="M93" i="1" s="1"/>
  <c r="L93" i="1"/>
  <c r="J67" i="1" l="1"/>
  <c r="J17" i="1" s="1"/>
  <c r="K67" i="1"/>
  <c r="M68" i="1"/>
  <c r="L115" i="1"/>
  <c r="I115" i="1"/>
  <c r="M115" i="1" s="1"/>
  <c r="L97" i="1"/>
  <c r="L59" i="1"/>
  <c r="L58" i="1" s="1"/>
  <c r="J59" i="1"/>
  <c r="I59" i="1"/>
  <c r="I55" i="1"/>
  <c r="M55" i="1" s="1"/>
  <c r="L54" i="1"/>
  <c r="L20" i="1"/>
  <c r="L21" i="1"/>
  <c r="L22" i="1"/>
  <c r="L23" i="1"/>
  <c r="L24" i="1"/>
  <c r="L27" i="1"/>
  <c r="L28" i="1"/>
  <c r="M59" i="1" l="1"/>
  <c r="L74" i="1"/>
  <c r="L67" i="1" s="1"/>
  <c r="I74" i="1"/>
  <c r="I67" i="1" s="1"/>
  <c r="M67" i="1" s="1"/>
  <c r="K58" i="1"/>
  <c r="K18" i="1"/>
  <c r="K17" i="1" s="1"/>
  <c r="I58" i="1"/>
  <c r="I18" i="1"/>
  <c r="L19" i="1"/>
  <c r="L18" i="1" s="1"/>
  <c r="M58" i="1" l="1"/>
  <c r="M18" i="1"/>
  <c r="L17" i="1"/>
  <c r="M74" i="1"/>
  <c r="I17" i="1"/>
  <c r="M17" i="1" s="1"/>
  <c r="L56" i="1"/>
</calcChain>
</file>

<file path=xl/sharedStrings.xml><?xml version="1.0" encoding="utf-8"?>
<sst xmlns="http://schemas.openxmlformats.org/spreadsheetml/2006/main" count="229" uniqueCount="155">
  <si>
    <t>"УТВЕРЖДАЮ"</t>
  </si>
  <si>
    <t>Глава Местной администрации</t>
  </si>
  <si>
    <t>код</t>
  </si>
  <si>
    <t>ГРБС</t>
  </si>
  <si>
    <t>МЕСТНАЯ АДМИНИСТРАЦИЯ  ВНУТРИГОРОДСКОГО МУНИЦИПАЛЬНОГО ОБРАЗОВАНИЯ САНКТ-ПЕТЕРБУРГА МУНИЦИПАЛЬНЫЙ ОКРУГ ВАСИЛЬЕВСКИЙ</t>
  </si>
  <si>
    <t>раздел</t>
  </si>
  <si>
    <t>ЖИЛИЩНО-КОММУНАЛЬНОЕ ХОЗЯЙСТВО</t>
  </si>
  <si>
    <t>05</t>
  </si>
  <si>
    <t>подраздел</t>
  </si>
  <si>
    <t>Благоустройство</t>
  </si>
  <si>
    <t>03</t>
  </si>
  <si>
    <t xml:space="preserve">Целевая статья </t>
  </si>
  <si>
    <t xml:space="preserve">вид расхода </t>
  </si>
  <si>
    <t>КОСГУ</t>
  </si>
  <si>
    <t>Наименование расходов</t>
  </si>
  <si>
    <t>АДРЕСА</t>
  </si>
  <si>
    <t>План</t>
  </si>
  <si>
    <t>Факт</t>
  </si>
  <si>
    <t>Неиспользованные назначения</t>
  </si>
  <si>
    <t>% исполнения</t>
  </si>
  <si>
    <t xml:space="preserve">кол-во </t>
  </si>
  <si>
    <t>стоимость в руб.</t>
  </si>
  <si>
    <t>Срок исполнения</t>
  </si>
  <si>
    <t>Общая сумма,              в тыс. руб.</t>
  </si>
  <si>
    <t xml:space="preserve">Благоустройство </t>
  </si>
  <si>
    <t>79509 00130</t>
  </si>
  <si>
    <t>79509 00131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</si>
  <si>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</si>
  <si>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внутридворовые территории</t>
  </si>
  <si>
    <t>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</si>
  <si>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2-4 квартал</t>
  </si>
  <si>
    <t>79509 00132</t>
  </si>
  <si>
    <t>Обеспечение проектирования благоустройства при размещении элементов благоустройства</t>
  </si>
  <si>
    <t>Территория МО Васильевский</t>
  </si>
  <si>
    <t>79509 00133</t>
  </si>
  <si>
    <t>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</si>
  <si>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79509 00150</t>
  </si>
  <si>
    <t>Содержание, в том числе уборка,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</si>
  <si>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1-4 квартал</t>
  </si>
  <si>
    <t>2-3 квартал</t>
  </si>
  <si>
    <t>Организация работ по компенсационному озеленению в отношении территорий зеленых насаждений общего пользования местного значения, осуществляемому в соответствии с законом Санкт-Петербурга</t>
  </si>
  <si>
    <t>Создание (размещение), переустройство, восстановление и ремонт объектов зеленых насаждений, расположенных на территориях зеленых насаждений общего пользования местного значения</t>
  </si>
  <si>
    <t>78 адрес</t>
  </si>
  <si>
    <t>МО Васильевский</t>
  </si>
  <si>
    <t>Отчет об исполнении муниципальной программы</t>
  </si>
  <si>
    <t>"Благоустройство и озеленение"</t>
  </si>
  <si>
    <t>И.Л. Бирюк</t>
  </si>
  <si>
    <t>"    "                 2025 г.</t>
  </si>
  <si>
    <t xml:space="preserve">Текущий ремонт асфальтобетонного покрытия </t>
  </si>
  <si>
    <t>Камская ул., д. 4 к. 2 л. Т</t>
  </si>
  <si>
    <t>Малый пр. В.О., д. 38-40/73 л. А</t>
  </si>
  <si>
    <t xml:space="preserve">5-я линия В.О., 68 </t>
  </si>
  <si>
    <t>15-я линия В.О., д. 66, литера Г</t>
  </si>
  <si>
    <t>15-я линия В.О., д. 48, литера А</t>
  </si>
  <si>
    <t>13-я линия В.О., д. 58-60, литера Д</t>
  </si>
  <si>
    <t>14-я линия В.О., дом 93, литера А</t>
  </si>
  <si>
    <t>14-я линия В.О., дом 93, литера Б</t>
  </si>
  <si>
    <t xml:space="preserve">Ремонт асфальтобетона картами </t>
  </si>
  <si>
    <t>устранение аварийностиа/б покрытия на территории МО Васильевский</t>
  </si>
  <si>
    <t xml:space="preserve">Технадзор </t>
  </si>
  <si>
    <t>12-я линия В.О. д. 55/20</t>
  </si>
  <si>
    <t>15-я линия В.О.,  д.74</t>
  </si>
  <si>
    <t>14-я линия В.О., дом 63, литера А</t>
  </si>
  <si>
    <t>15-я линия В.О., дом 44</t>
  </si>
  <si>
    <t>Беринга, дом 25</t>
  </si>
  <si>
    <t>Беринга, дом 23</t>
  </si>
  <si>
    <t>Донская улица, дом 26, литера А</t>
  </si>
  <si>
    <t>Малый пр., д. 12</t>
  </si>
  <si>
    <t>Средний проспект В.О., дом 11, литера А</t>
  </si>
  <si>
    <t>Малый проспект В.О., дом 58</t>
  </si>
  <si>
    <t>5-я линия В.О., дом 46, литера Б</t>
  </si>
  <si>
    <t>11-я линия В.О., дом 36, литера А</t>
  </si>
  <si>
    <t>3-я линия В.О., дом 48, литера Б</t>
  </si>
  <si>
    <t>6-я линия В.О., дом 37, литера А</t>
  </si>
  <si>
    <t>16-я линия В.О., дом 77, литера Б</t>
  </si>
  <si>
    <t>Малый проспект В.О. д. 30-32Б</t>
  </si>
  <si>
    <t>Кадетская линия В.О., дом 29, литера А</t>
  </si>
  <si>
    <t>16-я линия В.О., дом 79, литера А</t>
  </si>
  <si>
    <t>Малый пр В.О. д. 15</t>
  </si>
  <si>
    <t>15-я линия В.О., д. 46, литера А</t>
  </si>
  <si>
    <t>6-я линия В.О., д. 55, литера А</t>
  </si>
  <si>
    <t>Ремонт плиточного покрытия</t>
  </si>
  <si>
    <t>4-я линия В.О., дом 47, литера А</t>
  </si>
  <si>
    <t>1-я линия В.О., дом 46, литера А</t>
  </si>
  <si>
    <t>Малый пр В.О. д. 12 литетра Б</t>
  </si>
  <si>
    <t>Ремонт с переустановкой бортового камня</t>
  </si>
  <si>
    <t>4-я линия В.О., дом 53, литера А</t>
  </si>
  <si>
    <t xml:space="preserve">Расчет смет для бюджета </t>
  </si>
  <si>
    <t>Материалы для покраски газонных ограждений</t>
  </si>
  <si>
    <t xml:space="preserve">Расстановка МАФ </t>
  </si>
  <si>
    <t xml:space="preserve">Демонтаж детского и спортивного оборудования </t>
  </si>
  <si>
    <t>Демонтаж игрового оборудования</t>
  </si>
  <si>
    <t>Набережная Макарова 20/17</t>
  </si>
  <si>
    <t>Кадетская линия В.О., д. 29</t>
  </si>
  <si>
    <t>Установка ДИО взамен снесенного</t>
  </si>
  <si>
    <t>Установка ДИО</t>
  </si>
  <si>
    <t xml:space="preserve">Организация благоустройства на территориях, не относящихся к территориям зеленых насаждений в соответствии с законом Санкт-Петербурга    </t>
  </si>
  <si>
    <t xml:space="preserve">Осуществление работ в сфере озеленения на территориях, относящихся к территориям зеленых насаждений в соответствии с законом Санкт-Петербурга </t>
  </si>
  <si>
    <t>Уборка зимняя</t>
  </si>
  <si>
    <t>Уборка летняя</t>
  </si>
  <si>
    <t>Уход за газонами, кустарниками, деревьями, вьющимися, цветниками, вазонами</t>
  </si>
  <si>
    <t xml:space="preserve">Посадка дереьев </t>
  </si>
  <si>
    <t>Снос деревьев и кустарников</t>
  </si>
  <si>
    <t>Формовочная обрезка и санитарная прочистка деревьев и кустарников</t>
  </si>
  <si>
    <t xml:space="preserve">Обеспечение проектирования благоустройства при размещении элементов благоустройства на территории зеленых насаждений, расположенных на территориях общего пользования местного значения </t>
  </si>
  <si>
    <t>Технадзор</t>
  </si>
  <si>
    <t>Расчёт смет для бюджета</t>
  </si>
  <si>
    <t>90 000, 00</t>
  </si>
  <si>
    <t>Разработка проектно-сметной документации</t>
  </si>
  <si>
    <t>Функциональный осмотр</t>
  </si>
  <si>
    <t>Размещение, содержание и ремонт газонных ограждений</t>
  </si>
  <si>
    <t>Размещение, содержание и ремонт малых архитектурных форм</t>
  </si>
  <si>
    <t>Ремонт скамеек и урн</t>
  </si>
  <si>
    <t>Покраска скамеек и урн</t>
  </si>
  <si>
    <t>Демонтаж скамеек и урн</t>
  </si>
  <si>
    <t>сквер б/н южнее д. 72 по 13-й линии В. О</t>
  </si>
  <si>
    <t xml:space="preserve"> Размещение, содержание и ремонт детских и спортивных площадок</t>
  </si>
  <si>
    <t>Покраска детского игрового оборудования</t>
  </si>
  <si>
    <t>Демонтаж детского игрового оборудования</t>
  </si>
  <si>
    <t>Ремонт детского игрового и спортивного оборудования</t>
  </si>
  <si>
    <t>Ремонт резинового покрытия</t>
  </si>
  <si>
    <t xml:space="preserve">сквер б/н во дворе д. 47 по 16-й линии В.О. </t>
  </si>
  <si>
    <t>сквер б/н на 15-й линии В.О., д. 86</t>
  </si>
  <si>
    <t>сквер б/н северо-восточнее д. 43 на 12-й линии В.О.</t>
  </si>
  <si>
    <t xml:space="preserve">Установка детского игрового и спортивного оборудования </t>
  </si>
  <si>
    <t>Замена песка в песочницах</t>
  </si>
  <si>
    <t>Ремонт газона</t>
  </si>
  <si>
    <t>сквер б/н между д. 40 и д. 42 по 11-й линии В.О.</t>
  </si>
  <si>
    <t>сквер б/н у д. 68 по 9-й линии В. О.</t>
  </si>
  <si>
    <t xml:space="preserve">сквер б/н восточнее д. 37 по 6-й линии В. О. </t>
  </si>
  <si>
    <t xml:space="preserve">сквер б/н восточнее д. 35-37 по 4-й линии В.О. </t>
  </si>
  <si>
    <t>Разборка и устройство бортового камня</t>
  </si>
  <si>
    <t>сквер б/н юго-западнее д. 80 по 15-й линии В.О.</t>
  </si>
  <si>
    <t xml:space="preserve">сквер б/н на 8-й линии В.О., д. 57 </t>
  </si>
  <si>
    <t>Установка бортового камня</t>
  </si>
  <si>
    <t>6-8-73 сквер б/н восточнее д. 35–37 по 4-й линии В.О.</t>
  </si>
  <si>
    <t>6-8-8 сквер б/н на 9-й линии В.О., д. 68</t>
  </si>
  <si>
    <t>6-8-1 сквер б/н во дворе д. 25 и д. 27 по Среднему пр. В. О.</t>
  </si>
  <si>
    <t>6-8-4 сквер б/н на 13-й линии В. О., д. 46а</t>
  </si>
  <si>
    <t>6-8-3 сквер б/н во дворе д. 27 и д. 29 по Малому пр. В. О.</t>
  </si>
  <si>
    <t>6-8-51 сквер б/н между д. 40 и д. 42 по 11-й линии В. О.</t>
  </si>
  <si>
    <t>Установка  газонных ограждений</t>
  </si>
  <si>
    <t>Ремонт ограды</t>
  </si>
  <si>
    <t>Установка и демонтаж газонных ограждений (8 п.м. установка, демонтаж 2 п.м)</t>
  </si>
  <si>
    <t>Замена секции</t>
  </si>
  <si>
    <t>Установка и демонтаж газонных ограждений (8 п.м. установка, демонтаж 3 п.м)</t>
  </si>
  <si>
    <t>Устранение аварийности (мелкий ремонт)</t>
  </si>
  <si>
    <t>Ремонт цоколя ограды</t>
  </si>
  <si>
    <t>Директор</t>
  </si>
  <si>
    <t>Комплектующие для проектно-сметной документации (информац.стенд)</t>
  </si>
  <si>
    <t>9 месяцев 2025 года</t>
  </si>
  <si>
    <t>Шадурский В.А.</t>
  </si>
  <si>
    <t>Демонтаж детского оборудования и МАФ, разборка резинового покрытия по адресу ЗНОП 6-8-62</t>
  </si>
  <si>
    <t>Демонтаж резинового покрытия по адресу ЗНОП 6-8-29</t>
  </si>
  <si>
    <t>Посадка деревьев и кустарников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</si>
</sst>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3DB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2" fillId="7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3" fontId="7" fillId="5" borderId="1" xfId="3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8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1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0"/>
  <sheetViews>
    <sheetView tabSelected="1" topLeftCell="A15" zoomScale="80" zoomScaleNormal="80" workbookViewId="0">
      <selection activeCell="I17" sqref="I17"/>
    </sheetView>
  </sheetViews>
  <sheetFormatPr defaultColWidth="9.109375" defaultRowHeight="13.2" x14ac:dyDescent="0.3"/>
  <cols>
    <col min="1" max="1" width="13.33203125" style="6" customWidth="1"/>
    <col min="2" max="2" width="9.109375" style="6"/>
    <col min="3" max="3" width="10.44140625" style="6" customWidth="1"/>
    <col min="4" max="4" width="33.44140625" style="6" customWidth="1"/>
    <col min="5" max="5" width="19.44140625" style="6" customWidth="1"/>
    <col min="6" max="6" width="9.109375" style="6"/>
    <col min="7" max="7" width="15.109375" style="6" customWidth="1"/>
    <col min="8" max="8" width="10.44140625" style="6" customWidth="1"/>
    <col min="9" max="9" width="14.88671875" style="6" customWidth="1"/>
    <col min="10" max="10" width="11.88671875" style="6" customWidth="1"/>
    <col min="11" max="11" width="17.109375" style="6" customWidth="1"/>
    <col min="12" max="12" width="17" style="6" customWidth="1"/>
    <col min="13" max="13" width="15.44140625" style="12" customWidth="1"/>
    <col min="14" max="14" width="14.5546875" style="5" customWidth="1"/>
    <col min="15" max="16384" width="9.109375" style="6"/>
  </cols>
  <sheetData>
    <row r="1" spans="1:15" x14ac:dyDescent="0.3">
      <c r="J1" s="89" t="s">
        <v>0</v>
      </c>
      <c r="K1" s="89"/>
      <c r="L1" s="89"/>
      <c r="M1" s="89"/>
      <c r="N1" s="10"/>
    </row>
    <row r="2" spans="1:15" x14ac:dyDescent="0.3">
      <c r="J2" s="6" t="s">
        <v>1</v>
      </c>
      <c r="M2" s="6"/>
    </row>
    <row r="3" spans="1:15" x14ac:dyDescent="0.3">
      <c r="J3" s="6" t="s">
        <v>43</v>
      </c>
      <c r="M3" s="6"/>
    </row>
    <row r="4" spans="1:15" ht="28.5" customHeight="1" x14ac:dyDescent="0.3">
      <c r="J4" s="11"/>
      <c r="K4" s="11"/>
      <c r="L4" s="6" t="s">
        <v>46</v>
      </c>
      <c r="M4" s="6"/>
    </row>
    <row r="5" spans="1:15" x14ac:dyDescent="0.3">
      <c r="L5" s="6" t="s">
        <v>47</v>
      </c>
      <c r="M5" s="6"/>
    </row>
    <row r="7" spans="1:15" x14ac:dyDescent="0.3">
      <c r="C7" s="90" t="s">
        <v>44</v>
      </c>
      <c r="D7" s="90"/>
      <c r="E7" s="90"/>
      <c r="F7" s="90"/>
      <c r="G7" s="90"/>
      <c r="H7" s="90"/>
      <c r="I7" s="90"/>
      <c r="J7" s="90"/>
    </row>
    <row r="8" spans="1:15" x14ac:dyDescent="0.3">
      <c r="D8" s="90" t="s">
        <v>45</v>
      </c>
      <c r="E8" s="90"/>
      <c r="F8" s="90"/>
      <c r="G8" s="90"/>
      <c r="H8" s="90"/>
      <c r="I8" s="90"/>
    </row>
    <row r="9" spans="1:15" x14ac:dyDescent="0.3">
      <c r="D9" s="90" t="s">
        <v>150</v>
      </c>
      <c r="E9" s="90"/>
      <c r="F9" s="90"/>
      <c r="G9" s="90"/>
      <c r="H9" s="90"/>
      <c r="I9" s="90"/>
    </row>
    <row r="10" spans="1:15" ht="16.5" customHeight="1" x14ac:dyDescent="0.3">
      <c r="A10" s="9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" t="s">
        <v>2</v>
      </c>
    </row>
    <row r="11" spans="1:15" ht="16.5" customHeight="1" x14ac:dyDescent="0.3">
      <c r="A11" s="3" t="s">
        <v>3</v>
      </c>
      <c r="B11" s="69" t="s">
        <v>4</v>
      </c>
      <c r="C11" s="69"/>
      <c r="D11" s="69"/>
      <c r="E11" s="69"/>
      <c r="F11" s="69"/>
      <c r="G11" s="69"/>
      <c r="H11" s="69"/>
      <c r="I11" s="69"/>
      <c r="J11" s="69"/>
      <c r="K11" s="69"/>
      <c r="L11" s="8"/>
      <c r="M11" s="7">
        <v>908</v>
      </c>
    </row>
    <row r="12" spans="1:15" ht="16.5" customHeight="1" x14ac:dyDescent="0.3">
      <c r="A12" s="3" t="s">
        <v>5</v>
      </c>
      <c r="B12" s="69" t="s">
        <v>6</v>
      </c>
      <c r="C12" s="69"/>
      <c r="D12" s="69"/>
      <c r="E12" s="69"/>
      <c r="F12" s="69"/>
      <c r="G12" s="69"/>
      <c r="H12" s="69"/>
      <c r="I12" s="69"/>
      <c r="J12" s="69"/>
      <c r="K12" s="69"/>
      <c r="L12" s="8"/>
      <c r="M12" s="4" t="s">
        <v>7</v>
      </c>
    </row>
    <row r="13" spans="1:15" ht="16.5" customHeight="1" x14ac:dyDescent="0.3">
      <c r="A13" s="3" t="s">
        <v>8</v>
      </c>
      <c r="B13" s="69" t="s">
        <v>9</v>
      </c>
      <c r="C13" s="69"/>
      <c r="D13" s="69"/>
      <c r="E13" s="69"/>
      <c r="F13" s="69"/>
      <c r="G13" s="69"/>
      <c r="H13" s="69"/>
      <c r="I13" s="69"/>
      <c r="J13" s="69"/>
      <c r="K13" s="69"/>
      <c r="L13" s="8"/>
      <c r="M13" s="4" t="s">
        <v>10</v>
      </c>
    </row>
    <row r="14" spans="1:15" ht="14.25" customHeight="1" x14ac:dyDescent="0.3">
      <c r="A14" s="9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14"/>
    </row>
    <row r="15" spans="1:15" ht="17.25" customHeight="1" x14ac:dyDescent="0.3">
      <c r="A15" s="87" t="s">
        <v>11</v>
      </c>
      <c r="B15" s="87" t="s">
        <v>12</v>
      </c>
      <c r="C15" s="87" t="s">
        <v>13</v>
      </c>
      <c r="D15" s="72" t="s">
        <v>14</v>
      </c>
      <c r="E15" s="72" t="s">
        <v>15</v>
      </c>
      <c r="F15" s="72" t="s">
        <v>16</v>
      </c>
      <c r="G15" s="72"/>
      <c r="H15" s="72"/>
      <c r="I15" s="72"/>
      <c r="J15" s="72" t="s">
        <v>17</v>
      </c>
      <c r="K15" s="72"/>
      <c r="L15" s="87" t="s">
        <v>18</v>
      </c>
      <c r="M15" s="87" t="s">
        <v>19</v>
      </c>
    </row>
    <row r="16" spans="1:15" ht="43.5" customHeight="1" x14ac:dyDescent="0.3">
      <c r="A16" s="87"/>
      <c r="B16" s="87"/>
      <c r="C16" s="87"/>
      <c r="D16" s="72"/>
      <c r="E16" s="72"/>
      <c r="F16" s="8" t="s">
        <v>20</v>
      </c>
      <c r="G16" s="8" t="s">
        <v>21</v>
      </c>
      <c r="H16" s="8" t="s">
        <v>22</v>
      </c>
      <c r="I16" s="8" t="s">
        <v>23</v>
      </c>
      <c r="J16" s="8" t="s">
        <v>20</v>
      </c>
      <c r="K16" s="8" t="s">
        <v>23</v>
      </c>
      <c r="L16" s="87"/>
      <c r="M16" s="87"/>
      <c r="O16" s="5"/>
    </row>
    <row r="17" spans="1:13" ht="19.2" customHeight="1" x14ac:dyDescent="0.3">
      <c r="A17" s="91" t="s">
        <v>24</v>
      </c>
      <c r="B17" s="91"/>
      <c r="C17" s="91"/>
      <c r="D17" s="84"/>
      <c r="E17" s="84"/>
      <c r="F17" s="84"/>
      <c r="G17" s="84"/>
      <c r="H17" s="84"/>
      <c r="I17" s="32">
        <f>SUM(I18+I67)</f>
        <v>14033.994000000002</v>
      </c>
      <c r="J17" s="32">
        <f>SUM(J18+J67)</f>
        <v>6</v>
      </c>
      <c r="K17" s="32">
        <f>SUM(K18+K67)</f>
        <v>14034.3</v>
      </c>
      <c r="L17" s="32">
        <f>SUM(L18+L67)</f>
        <v>3272.7150000000001</v>
      </c>
      <c r="M17" s="32">
        <f t="shared" ref="M17:M80" si="0">(K17*100)/I17</f>
        <v>100.00218041991465</v>
      </c>
    </row>
    <row r="18" spans="1:13" ht="26.25" customHeight="1" x14ac:dyDescent="0.3">
      <c r="A18" s="30" t="s">
        <v>25</v>
      </c>
      <c r="B18" s="31"/>
      <c r="C18" s="31"/>
      <c r="D18" s="84" t="s">
        <v>96</v>
      </c>
      <c r="E18" s="84"/>
      <c r="F18" s="84"/>
      <c r="G18" s="84"/>
      <c r="H18" s="84"/>
      <c r="I18" s="57">
        <f>SUM(I19+I55+I59+I62+I65)</f>
        <v>5124.5040000000008</v>
      </c>
      <c r="J18" s="33">
        <v>0</v>
      </c>
      <c r="K18" s="32">
        <f>SUM(K19+K55+K59+K62+K65)</f>
        <v>5124.7999999999993</v>
      </c>
      <c r="L18" s="32">
        <f>SUM(L19+L55+L58)</f>
        <v>2424.1250000000005</v>
      </c>
      <c r="M18" s="32">
        <f t="shared" si="0"/>
        <v>100.00577616877651</v>
      </c>
    </row>
    <row r="19" spans="1:13" ht="59.25" customHeight="1" x14ac:dyDescent="0.3">
      <c r="A19" s="30" t="s">
        <v>26</v>
      </c>
      <c r="B19" s="34">
        <v>240</v>
      </c>
      <c r="C19" s="34"/>
      <c r="D19" s="84" t="s">
        <v>27</v>
      </c>
      <c r="E19" s="84"/>
      <c r="F19" s="84"/>
      <c r="G19" s="84"/>
      <c r="H19" s="84"/>
      <c r="I19" s="57">
        <f>SUM(I20:I54)</f>
        <v>4458.9040000000005</v>
      </c>
      <c r="J19" s="35">
        <v>0</v>
      </c>
      <c r="K19" s="57">
        <f>SUM(K20:K54)</f>
        <v>4459.2999999999993</v>
      </c>
      <c r="L19" s="32">
        <f>SUM(L20:L54)</f>
        <v>2219.9250000000006</v>
      </c>
      <c r="M19" s="32">
        <f t="shared" si="0"/>
        <v>100.00888110620903</v>
      </c>
    </row>
    <row r="20" spans="1:13" ht="25.5" customHeight="1" x14ac:dyDescent="0.3">
      <c r="A20" s="92"/>
      <c r="B20" s="88">
        <v>244</v>
      </c>
      <c r="C20" s="86">
        <v>226</v>
      </c>
      <c r="D20" s="72" t="s">
        <v>48</v>
      </c>
      <c r="E20" s="8" t="s">
        <v>49</v>
      </c>
      <c r="F20" s="8">
        <v>1</v>
      </c>
      <c r="G20" s="17">
        <v>152365.57999999999</v>
      </c>
      <c r="H20" s="85" t="s">
        <v>30</v>
      </c>
      <c r="I20" s="18">
        <v>152.37</v>
      </c>
      <c r="J20" s="15">
        <v>0</v>
      </c>
      <c r="K20" s="13">
        <v>152.4</v>
      </c>
      <c r="L20" s="13">
        <f t="shared" ref="L20:L56" si="1">I20-K20</f>
        <v>-3.0000000000001137E-2</v>
      </c>
      <c r="M20" s="53">
        <f t="shared" si="0"/>
        <v>100.01968891514078</v>
      </c>
    </row>
    <row r="21" spans="1:13" ht="27" customHeight="1" x14ac:dyDescent="0.3">
      <c r="A21" s="92"/>
      <c r="B21" s="88"/>
      <c r="C21" s="86"/>
      <c r="D21" s="72"/>
      <c r="E21" s="8" t="s">
        <v>50</v>
      </c>
      <c r="F21" s="8">
        <v>1</v>
      </c>
      <c r="G21" s="17">
        <v>94345.58</v>
      </c>
      <c r="H21" s="86"/>
      <c r="I21" s="18">
        <v>94.35</v>
      </c>
      <c r="J21" s="15">
        <v>0</v>
      </c>
      <c r="K21" s="13">
        <v>94.4</v>
      </c>
      <c r="L21" s="13">
        <f t="shared" si="1"/>
        <v>-5.0000000000011369E-2</v>
      </c>
      <c r="M21" s="53">
        <f t="shared" si="0"/>
        <v>100.05299417064124</v>
      </c>
    </row>
    <row r="22" spans="1:13" ht="17.25" customHeight="1" x14ac:dyDescent="0.3">
      <c r="A22" s="92"/>
      <c r="B22" s="88"/>
      <c r="C22" s="86"/>
      <c r="D22" s="72"/>
      <c r="E22" s="8" t="s">
        <v>51</v>
      </c>
      <c r="F22" s="8">
        <v>1</v>
      </c>
      <c r="G22" s="17">
        <v>272063.38</v>
      </c>
      <c r="H22" s="86"/>
      <c r="I22" s="18">
        <v>272.065</v>
      </c>
      <c r="J22" s="15">
        <v>0</v>
      </c>
      <c r="K22" s="13">
        <v>272.10000000000002</v>
      </c>
      <c r="L22" s="13">
        <f t="shared" si="1"/>
        <v>-3.5000000000025011E-2</v>
      </c>
      <c r="M22" s="53">
        <f t="shared" si="0"/>
        <v>100.0128645728043</v>
      </c>
    </row>
    <row r="23" spans="1:13" ht="24.75" customHeight="1" x14ac:dyDescent="0.3">
      <c r="A23" s="92"/>
      <c r="B23" s="88"/>
      <c r="C23" s="86"/>
      <c r="D23" s="72"/>
      <c r="E23" s="8" t="s">
        <v>52</v>
      </c>
      <c r="F23" s="8">
        <v>1</v>
      </c>
      <c r="G23" s="17">
        <v>34286.04</v>
      </c>
      <c r="H23" s="86"/>
      <c r="I23" s="18">
        <v>34.29</v>
      </c>
      <c r="J23" s="15">
        <v>0</v>
      </c>
      <c r="K23" s="13">
        <v>34.299999999999997</v>
      </c>
      <c r="L23" s="13">
        <f t="shared" si="1"/>
        <v>-9.9999999999980105E-3</v>
      </c>
      <c r="M23" s="53">
        <f t="shared" si="0"/>
        <v>100.02916302128899</v>
      </c>
    </row>
    <row r="24" spans="1:13" ht="24.75" customHeight="1" x14ac:dyDescent="0.3">
      <c r="A24" s="92"/>
      <c r="B24" s="88"/>
      <c r="C24" s="86"/>
      <c r="D24" s="72"/>
      <c r="E24" s="8" t="s">
        <v>54</v>
      </c>
      <c r="F24" s="8">
        <v>1</v>
      </c>
      <c r="G24" s="17">
        <v>207070.24</v>
      </c>
      <c r="H24" s="86"/>
      <c r="I24" s="18">
        <v>207.07</v>
      </c>
      <c r="J24" s="15">
        <v>0</v>
      </c>
      <c r="K24" s="13">
        <v>207.1</v>
      </c>
      <c r="L24" s="13">
        <f t="shared" si="1"/>
        <v>-3.0000000000001137E-2</v>
      </c>
      <c r="M24" s="53">
        <f t="shared" si="0"/>
        <v>100.01448785434877</v>
      </c>
    </row>
    <row r="25" spans="1:13" ht="24.75" customHeight="1" x14ac:dyDescent="0.3">
      <c r="A25" s="92"/>
      <c r="B25" s="88"/>
      <c r="C25" s="86"/>
      <c r="D25" s="72"/>
      <c r="E25" s="8" t="s">
        <v>55</v>
      </c>
      <c r="F25" s="8">
        <v>1</v>
      </c>
      <c r="G25" s="17">
        <v>214138.52</v>
      </c>
      <c r="H25" s="86"/>
      <c r="I25" s="18">
        <v>214.13800000000001</v>
      </c>
      <c r="J25" s="15">
        <v>0</v>
      </c>
      <c r="K25" s="13">
        <v>214.1</v>
      </c>
      <c r="L25" s="13">
        <v>214.2</v>
      </c>
      <c r="M25" s="53">
        <f t="shared" si="0"/>
        <v>99.982254434056543</v>
      </c>
    </row>
    <row r="26" spans="1:13" ht="24.75" customHeight="1" x14ac:dyDescent="0.3">
      <c r="A26" s="92"/>
      <c r="B26" s="88"/>
      <c r="C26" s="86"/>
      <c r="D26" s="72"/>
      <c r="E26" s="8" t="s">
        <v>56</v>
      </c>
      <c r="F26" s="8">
        <v>1</v>
      </c>
      <c r="G26" s="17">
        <v>46541.05</v>
      </c>
      <c r="H26" s="86"/>
      <c r="I26" s="18">
        <v>46.540999999999997</v>
      </c>
      <c r="J26" s="15">
        <v>0</v>
      </c>
      <c r="K26" s="13">
        <v>46.5</v>
      </c>
      <c r="L26" s="13">
        <v>46.5</v>
      </c>
      <c r="M26" s="53">
        <f t="shared" si="0"/>
        <v>99.911905631593655</v>
      </c>
    </row>
    <row r="27" spans="1:13" ht="21.75" customHeight="1" x14ac:dyDescent="0.3">
      <c r="A27" s="92"/>
      <c r="B27" s="88"/>
      <c r="C27" s="86"/>
      <c r="D27" s="72"/>
      <c r="E27" s="8" t="s">
        <v>53</v>
      </c>
      <c r="F27" s="8">
        <v>1</v>
      </c>
      <c r="G27" s="17">
        <v>22601.58</v>
      </c>
      <c r="H27" s="86"/>
      <c r="I27" s="18">
        <v>22.6</v>
      </c>
      <c r="J27" s="15">
        <v>0</v>
      </c>
      <c r="K27" s="13">
        <v>22.6</v>
      </c>
      <c r="L27" s="13">
        <f t="shared" si="1"/>
        <v>0</v>
      </c>
      <c r="M27" s="53">
        <f t="shared" si="0"/>
        <v>100</v>
      </c>
    </row>
    <row r="28" spans="1:13" ht="65.25" customHeight="1" x14ac:dyDescent="0.3">
      <c r="A28" s="92"/>
      <c r="B28" s="88"/>
      <c r="C28" s="86"/>
      <c r="D28" s="72"/>
      <c r="E28" s="8" t="s">
        <v>58</v>
      </c>
      <c r="F28" s="8">
        <v>1</v>
      </c>
      <c r="G28" s="8">
        <v>1032572.21</v>
      </c>
      <c r="H28" s="86"/>
      <c r="I28" s="18">
        <v>1032.57</v>
      </c>
      <c r="J28" s="15">
        <v>0</v>
      </c>
      <c r="K28" s="13">
        <v>1032.5999999999999</v>
      </c>
      <c r="L28" s="13">
        <f t="shared" si="1"/>
        <v>-2.9999999999972715E-2</v>
      </c>
      <c r="M28" s="53">
        <f t="shared" si="0"/>
        <v>100.00290537203288</v>
      </c>
    </row>
    <row r="29" spans="1:13" ht="24.75" customHeight="1" x14ac:dyDescent="0.3">
      <c r="A29" s="92"/>
      <c r="B29" s="88"/>
      <c r="C29" s="86"/>
      <c r="D29" s="72" t="s">
        <v>57</v>
      </c>
      <c r="E29" s="7" t="s">
        <v>60</v>
      </c>
      <c r="F29" s="8">
        <v>1</v>
      </c>
      <c r="G29" s="19">
        <v>84614.9</v>
      </c>
      <c r="H29" s="86"/>
      <c r="I29" s="18">
        <v>84.7</v>
      </c>
      <c r="J29" s="15">
        <v>0</v>
      </c>
      <c r="K29" s="13">
        <v>84.7</v>
      </c>
      <c r="L29" s="18">
        <v>84.7</v>
      </c>
      <c r="M29" s="53">
        <f t="shared" si="0"/>
        <v>100</v>
      </c>
    </row>
    <row r="30" spans="1:13" x14ac:dyDescent="0.3">
      <c r="A30" s="92"/>
      <c r="B30" s="88"/>
      <c r="C30" s="86"/>
      <c r="D30" s="72"/>
      <c r="E30" s="20" t="s">
        <v>61</v>
      </c>
      <c r="F30" s="8">
        <v>1</v>
      </c>
      <c r="G30" s="19">
        <v>277510.78000000003</v>
      </c>
      <c r="H30" s="86"/>
      <c r="I30" s="18">
        <v>277.5</v>
      </c>
      <c r="J30" s="15">
        <v>0</v>
      </c>
      <c r="K30" s="13">
        <v>277.5</v>
      </c>
      <c r="L30" s="18">
        <v>277.5</v>
      </c>
      <c r="M30" s="53">
        <f t="shared" si="0"/>
        <v>100</v>
      </c>
    </row>
    <row r="31" spans="1:13" ht="26.4" x14ac:dyDescent="0.3">
      <c r="A31" s="92"/>
      <c r="B31" s="88"/>
      <c r="C31" s="86"/>
      <c r="D31" s="72"/>
      <c r="E31" s="20" t="s">
        <v>62</v>
      </c>
      <c r="F31" s="8">
        <v>1</v>
      </c>
      <c r="G31" s="19">
        <v>39472.79</v>
      </c>
      <c r="H31" s="86"/>
      <c r="I31" s="18">
        <v>39.47</v>
      </c>
      <c r="J31" s="15">
        <v>0</v>
      </c>
      <c r="K31" s="13">
        <v>39.5</v>
      </c>
      <c r="L31" s="18">
        <v>39.47</v>
      </c>
      <c r="M31" s="53">
        <f t="shared" si="0"/>
        <v>100.07600709399544</v>
      </c>
    </row>
    <row r="32" spans="1:13" ht="24.75" customHeight="1" x14ac:dyDescent="0.3">
      <c r="A32" s="92"/>
      <c r="B32" s="88"/>
      <c r="C32" s="86"/>
      <c r="D32" s="72"/>
      <c r="E32" s="20" t="s">
        <v>63</v>
      </c>
      <c r="F32" s="8">
        <v>1</v>
      </c>
      <c r="G32" s="19">
        <v>23683.66</v>
      </c>
      <c r="H32" s="86"/>
      <c r="I32" s="18">
        <v>23.68</v>
      </c>
      <c r="J32" s="15">
        <v>0</v>
      </c>
      <c r="K32" s="13">
        <v>23.7</v>
      </c>
      <c r="L32" s="18">
        <v>23.68</v>
      </c>
      <c r="M32" s="53">
        <f t="shared" si="0"/>
        <v>100.08445945945947</v>
      </c>
    </row>
    <row r="33" spans="1:13" x14ac:dyDescent="0.3">
      <c r="A33" s="92"/>
      <c r="B33" s="88"/>
      <c r="C33" s="86"/>
      <c r="D33" s="72"/>
      <c r="E33" s="20" t="s">
        <v>64</v>
      </c>
      <c r="F33" s="8">
        <v>1</v>
      </c>
      <c r="G33" s="19">
        <v>122792.45</v>
      </c>
      <c r="H33" s="86"/>
      <c r="I33" s="18">
        <v>122.79</v>
      </c>
      <c r="J33" s="15">
        <v>0</v>
      </c>
      <c r="K33" s="13">
        <v>122.8</v>
      </c>
      <c r="L33" s="18">
        <v>122.79</v>
      </c>
      <c r="M33" s="53">
        <f t="shared" si="0"/>
        <v>100.00814398566658</v>
      </c>
    </row>
    <row r="34" spans="1:13" x14ac:dyDescent="0.3">
      <c r="A34" s="92"/>
      <c r="B34" s="88"/>
      <c r="C34" s="86"/>
      <c r="D34" s="72"/>
      <c r="E34" s="20" t="s">
        <v>65</v>
      </c>
      <c r="F34" s="8">
        <v>1</v>
      </c>
      <c r="G34" s="19">
        <v>73675.48</v>
      </c>
      <c r="H34" s="86"/>
      <c r="I34" s="18">
        <v>73.67</v>
      </c>
      <c r="J34" s="15">
        <v>0</v>
      </c>
      <c r="K34" s="13">
        <v>73.7</v>
      </c>
      <c r="L34" s="18">
        <v>73.67</v>
      </c>
      <c r="M34" s="53">
        <f t="shared" si="0"/>
        <v>100.04072213926972</v>
      </c>
    </row>
    <row r="35" spans="1:13" ht="26.4" x14ac:dyDescent="0.3">
      <c r="A35" s="92"/>
      <c r="B35" s="88"/>
      <c r="C35" s="86"/>
      <c r="D35" s="72"/>
      <c r="E35" s="20" t="s">
        <v>66</v>
      </c>
      <c r="F35" s="8">
        <v>1</v>
      </c>
      <c r="G35" s="19">
        <v>233305.52</v>
      </c>
      <c r="H35" s="86"/>
      <c r="I35" s="18">
        <v>233.3</v>
      </c>
      <c r="J35" s="15">
        <v>0</v>
      </c>
      <c r="K35" s="13">
        <v>233.3</v>
      </c>
      <c r="L35" s="18">
        <v>233.3</v>
      </c>
      <c r="M35" s="53">
        <f t="shared" si="0"/>
        <v>100</v>
      </c>
    </row>
    <row r="36" spans="1:13" x14ac:dyDescent="0.3">
      <c r="A36" s="92"/>
      <c r="B36" s="88"/>
      <c r="C36" s="86"/>
      <c r="D36" s="72"/>
      <c r="E36" s="20" t="s">
        <v>67</v>
      </c>
      <c r="F36" s="8">
        <v>1</v>
      </c>
      <c r="G36" s="19">
        <v>14300.62</v>
      </c>
      <c r="H36" s="86"/>
      <c r="I36" s="18">
        <v>14.3</v>
      </c>
      <c r="J36" s="15">
        <v>0</v>
      </c>
      <c r="K36" s="13">
        <v>14.3</v>
      </c>
      <c r="L36" s="18">
        <v>14.3</v>
      </c>
      <c r="M36" s="53">
        <f t="shared" si="0"/>
        <v>100</v>
      </c>
    </row>
    <row r="37" spans="1:13" ht="26.4" x14ac:dyDescent="0.3">
      <c r="A37" s="92"/>
      <c r="B37" s="88"/>
      <c r="C37" s="86"/>
      <c r="D37" s="72"/>
      <c r="E37" s="20" t="s">
        <v>68</v>
      </c>
      <c r="F37" s="8">
        <v>1</v>
      </c>
      <c r="G37" s="19">
        <v>49116.86</v>
      </c>
      <c r="H37" s="86"/>
      <c r="I37" s="18">
        <v>49.11</v>
      </c>
      <c r="J37" s="15">
        <v>0</v>
      </c>
      <c r="K37" s="13">
        <v>49.1</v>
      </c>
      <c r="L37" s="18">
        <v>49.11</v>
      </c>
      <c r="M37" s="53">
        <f t="shared" si="0"/>
        <v>99.979637548360827</v>
      </c>
    </row>
    <row r="38" spans="1:13" ht="26.4" x14ac:dyDescent="0.3">
      <c r="A38" s="92"/>
      <c r="B38" s="88"/>
      <c r="C38" s="86"/>
      <c r="D38" s="72"/>
      <c r="E38" s="20" t="s">
        <v>69</v>
      </c>
      <c r="F38" s="8">
        <v>1</v>
      </c>
      <c r="G38" s="19">
        <v>319260.11</v>
      </c>
      <c r="H38" s="86"/>
      <c r="I38" s="18">
        <v>319.3</v>
      </c>
      <c r="J38" s="15">
        <v>0</v>
      </c>
      <c r="K38" s="13">
        <v>319.3</v>
      </c>
      <c r="L38" s="18">
        <v>319.3</v>
      </c>
      <c r="M38" s="53">
        <f t="shared" si="0"/>
        <v>100</v>
      </c>
    </row>
    <row r="39" spans="1:13" ht="26.4" x14ac:dyDescent="0.3">
      <c r="A39" s="92"/>
      <c r="B39" s="88"/>
      <c r="C39" s="86"/>
      <c r="D39" s="72"/>
      <c r="E39" s="20" t="s">
        <v>70</v>
      </c>
      <c r="F39" s="8">
        <v>1</v>
      </c>
      <c r="G39" s="19">
        <v>23683.66</v>
      </c>
      <c r="H39" s="86"/>
      <c r="I39" s="18">
        <v>23.68</v>
      </c>
      <c r="J39" s="15">
        <v>0</v>
      </c>
      <c r="K39" s="13">
        <v>23.7</v>
      </c>
      <c r="L39" s="18">
        <v>23.68</v>
      </c>
      <c r="M39" s="53">
        <f t="shared" si="0"/>
        <v>100.08445945945947</v>
      </c>
    </row>
    <row r="40" spans="1:13" ht="26.4" x14ac:dyDescent="0.3">
      <c r="A40" s="92"/>
      <c r="B40" s="88"/>
      <c r="C40" s="86"/>
      <c r="D40" s="72"/>
      <c r="E40" s="20" t="s">
        <v>71</v>
      </c>
      <c r="F40" s="8">
        <v>1</v>
      </c>
      <c r="G40" s="19">
        <v>213658.76</v>
      </c>
      <c r="H40" s="86"/>
      <c r="I40" s="18">
        <v>213.65</v>
      </c>
      <c r="J40" s="15">
        <v>0</v>
      </c>
      <c r="K40" s="13">
        <v>213.7</v>
      </c>
      <c r="L40" s="18">
        <v>213.65</v>
      </c>
      <c r="M40" s="53">
        <f t="shared" si="0"/>
        <v>100.02340276152586</v>
      </c>
    </row>
    <row r="41" spans="1:13" ht="26.4" x14ac:dyDescent="0.3">
      <c r="A41" s="92"/>
      <c r="B41" s="88"/>
      <c r="C41" s="86"/>
      <c r="D41" s="72"/>
      <c r="E41" s="20" t="s">
        <v>72</v>
      </c>
      <c r="F41" s="8">
        <v>1</v>
      </c>
      <c r="G41" s="19">
        <v>9533.7099999999991</v>
      </c>
      <c r="H41" s="86"/>
      <c r="I41" s="18">
        <v>9.5299999999999994</v>
      </c>
      <c r="J41" s="15">
        <v>0</v>
      </c>
      <c r="K41" s="13">
        <v>9.5</v>
      </c>
      <c r="L41" s="18">
        <v>9.5299999999999994</v>
      </c>
      <c r="M41" s="53">
        <f t="shared" si="0"/>
        <v>99.685204616998959</v>
      </c>
    </row>
    <row r="42" spans="1:13" x14ac:dyDescent="0.3">
      <c r="A42" s="92"/>
      <c r="B42" s="88"/>
      <c r="C42" s="86"/>
      <c r="D42" s="72"/>
      <c r="E42" s="21" t="s">
        <v>73</v>
      </c>
      <c r="F42" s="8">
        <v>1</v>
      </c>
      <c r="G42" s="19">
        <v>59209.32</v>
      </c>
      <c r="H42" s="86"/>
      <c r="I42" s="18">
        <v>59.2</v>
      </c>
      <c r="J42" s="15">
        <v>0</v>
      </c>
      <c r="K42" s="13">
        <v>59.2</v>
      </c>
      <c r="L42" s="18">
        <v>59.2</v>
      </c>
      <c r="M42" s="53">
        <f t="shared" si="0"/>
        <v>100</v>
      </c>
    </row>
    <row r="43" spans="1:13" ht="26.4" x14ac:dyDescent="0.3">
      <c r="A43" s="92"/>
      <c r="B43" s="88"/>
      <c r="C43" s="86"/>
      <c r="D43" s="72"/>
      <c r="E43" s="20" t="s">
        <v>74</v>
      </c>
      <c r="F43" s="8">
        <v>1</v>
      </c>
      <c r="G43" s="19">
        <v>4766.9399999999996</v>
      </c>
      <c r="H43" s="86"/>
      <c r="I43" s="18">
        <v>4.76</v>
      </c>
      <c r="J43" s="15">
        <v>0</v>
      </c>
      <c r="K43" s="13">
        <v>4.8</v>
      </c>
      <c r="L43" s="18">
        <v>4.76</v>
      </c>
      <c r="M43" s="53">
        <f t="shared" si="0"/>
        <v>100.84033613445379</v>
      </c>
    </row>
    <row r="44" spans="1:13" ht="26.4" x14ac:dyDescent="0.3">
      <c r="A44" s="92"/>
      <c r="B44" s="88"/>
      <c r="C44" s="86"/>
      <c r="D44" s="72"/>
      <c r="E44" s="20" t="s">
        <v>75</v>
      </c>
      <c r="F44" s="8">
        <v>1</v>
      </c>
      <c r="G44" s="19">
        <v>49116.86</v>
      </c>
      <c r="H44" s="86"/>
      <c r="I44" s="18">
        <v>49.11</v>
      </c>
      <c r="J44" s="15">
        <v>0</v>
      </c>
      <c r="K44" s="13">
        <v>49.1</v>
      </c>
      <c r="L44" s="18">
        <v>49.11</v>
      </c>
      <c r="M44" s="53">
        <f t="shared" si="0"/>
        <v>99.979637548360827</v>
      </c>
    </row>
    <row r="45" spans="1:13" ht="26.4" x14ac:dyDescent="0.3">
      <c r="A45" s="92"/>
      <c r="B45" s="88"/>
      <c r="C45" s="86"/>
      <c r="D45" s="72"/>
      <c r="E45" s="20" t="s">
        <v>76</v>
      </c>
      <c r="F45" s="8">
        <v>1</v>
      </c>
      <c r="G45" s="19">
        <v>71628.899999999994</v>
      </c>
      <c r="H45" s="86"/>
      <c r="I45" s="18">
        <v>71.62</v>
      </c>
      <c r="J45" s="15">
        <v>0</v>
      </c>
      <c r="K45" s="13">
        <v>71.599999999999994</v>
      </c>
      <c r="L45" s="18">
        <v>71.62</v>
      </c>
      <c r="M45" s="53">
        <f t="shared" si="0"/>
        <v>99.972074839430306</v>
      </c>
    </row>
    <row r="46" spans="1:13" ht="26.4" x14ac:dyDescent="0.3">
      <c r="A46" s="92"/>
      <c r="B46" s="88"/>
      <c r="C46" s="86"/>
      <c r="D46" s="72"/>
      <c r="E46" s="20" t="s">
        <v>77</v>
      </c>
      <c r="F46" s="8">
        <v>1</v>
      </c>
      <c r="G46" s="19">
        <v>73675.48</v>
      </c>
      <c r="H46" s="86"/>
      <c r="I46" s="18">
        <v>73.67</v>
      </c>
      <c r="J46" s="15">
        <v>0</v>
      </c>
      <c r="K46" s="13">
        <v>73.7</v>
      </c>
      <c r="L46" s="18">
        <v>73.67</v>
      </c>
      <c r="M46" s="53">
        <f t="shared" si="0"/>
        <v>100.04072213926972</v>
      </c>
    </row>
    <row r="47" spans="1:13" x14ac:dyDescent="0.3">
      <c r="A47" s="92"/>
      <c r="B47" s="88"/>
      <c r="C47" s="86"/>
      <c r="D47" s="72"/>
      <c r="E47" s="20" t="s">
        <v>78</v>
      </c>
      <c r="F47" s="8">
        <v>1</v>
      </c>
      <c r="G47" s="19">
        <v>147350.76999999999</v>
      </c>
      <c r="H47" s="86"/>
      <c r="I47" s="18">
        <v>147.35</v>
      </c>
      <c r="J47" s="15">
        <v>0</v>
      </c>
      <c r="K47" s="13">
        <v>147.4</v>
      </c>
      <c r="L47" s="18">
        <v>147.35</v>
      </c>
      <c r="M47" s="53">
        <f t="shared" si="0"/>
        <v>100.03393281303021</v>
      </c>
    </row>
    <row r="48" spans="1:13" ht="26.4" x14ac:dyDescent="0.3">
      <c r="A48" s="92"/>
      <c r="B48" s="88"/>
      <c r="C48" s="86"/>
      <c r="D48" s="72"/>
      <c r="E48" s="20" t="s">
        <v>79</v>
      </c>
      <c r="F48" s="8">
        <v>1</v>
      </c>
      <c r="G48" s="19">
        <v>9533.7099999999991</v>
      </c>
      <c r="H48" s="86"/>
      <c r="I48" s="18">
        <v>9.5299999999999994</v>
      </c>
      <c r="J48" s="15">
        <v>0</v>
      </c>
      <c r="K48" s="13">
        <v>9.5</v>
      </c>
      <c r="L48" s="18">
        <v>9.5299999999999994</v>
      </c>
      <c r="M48" s="53">
        <f t="shared" si="0"/>
        <v>99.685204616998959</v>
      </c>
    </row>
    <row r="49" spans="1:13" ht="26.4" x14ac:dyDescent="0.3">
      <c r="A49" s="92"/>
      <c r="B49" s="88"/>
      <c r="C49" s="86"/>
      <c r="D49" s="72"/>
      <c r="E49" s="20" t="s">
        <v>80</v>
      </c>
      <c r="F49" s="8">
        <v>1</v>
      </c>
      <c r="G49" s="19">
        <v>4766.9399999999996</v>
      </c>
      <c r="H49" s="86"/>
      <c r="I49" s="18">
        <v>4.76</v>
      </c>
      <c r="J49" s="15">
        <v>0</v>
      </c>
      <c r="K49" s="13">
        <v>4.8</v>
      </c>
      <c r="L49" s="18">
        <v>4.76</v>
      </c>
      <c r="M49" s="53">
        <f t="shared" si="0"/>
        <v>100.84033613445379</v>
      </c>
    </row>
    <row r="50" spans="1:13" ht="22.5" customHeight="1" x14ac:dyDescent="0.3">
      <c r="A50" s="92"/>
      <c r="B50" s="1"/>
      <c r="C50" s="16"/>
      <c r="D50" s="72" t="s">
        <v>81</v>
      </c>
      <c r="E50" s="20" t="s">
        <v>82</v>
      </c>
      <c r="F50" s="8">
        <v>1</v>
      </c>
      <c r="G50" s="19">
        <v>32311.72</v>
      </c>
      <c r="H50" s="86"/>
      <c r="I50" s="18">
        <v>32.31</v>
      </c>
      <c r="J50" s="15">
        <v>0</v>
      </c>
      <c r="K50" s="13">
        <v>32.299999999999997</v>
      </c>
      <c r="L50" s="18">
        <v>32.31</v>
      </c>
      <c r="M50" s="53">
        <f t="shared" si="0"/>
        <v>99.969049829774036</v>
      </c>
    </row>
    <row r="51" spans="1:13" ht="26.4" x14ac:dyDescent="0.3">
      <c r="A51" s="92"/>
      <c r="B51" s="1"/>
      <c r="C51" s="16"/>
      <c r="D51" s="72"/>
      <c r="E51" s="20" t="s">
        <v>83</v>
      </c>
      <c r="F51" s="8">
        <v>1</v>
      </c>
      <c r="G51" s="19">
        <v>8077.93</v>
      </c>
      <c r="H51" s="86"/>
      <c r="I51" s="18">
        <v>8.07</v>
      </c>
      <c r="J51" s="15">
        <v>0</v>
      </c>
      <c r="K51" s="13">
        <v>8.1</v>
      </c>
      <c r="L51" s="18">
        <v>8.07</v>
      </c>
      <c r="M51" s="53">
        <f t="shared" si="0"/>
        <v>100.37174721189591</v>
      </c>
    </row>
    <row r="52" spans="1:13" ht="26.4" x14ac:dyDescent="0.3">
      <c r="A52" s="92"/>
      <c r="B52" s="1"/>
      <c r="C52" s="16"/>
      <c r="D52" s="72"/>
      <c r="E52" s="20" t="s">
        <v>84</v>
      </c>
      <c r="F52" s="8">
        <v>1</v>
      </c>
      <c r="G52" s="19">
        <v>4846.74</v>
      </c>
      <c r="H52" s="86"/>
      <c r="I52" s="18">
        <v>4.84</v>
      </c>
      <c r="J52" s="15">
        <v>0</v>
      </c>
      <c r="K52" s="13">
        <v>4.8</v>
      </c>
      <c r="L52" s="18">
        <v>4.84</v>
      </c>
      <c r="M52" s="53">
        <f t="shared" si="0"/>
        <v>99.173553719008268</v>
      </c>
    </row>
    <row r="53" spans="1:13" ht="33" customHeight="1" x14ac:dyDescent="0.3">
      <c r="A53" s="92"/>
      <c r="B53" s="1"/>
      <c r="C53" s="16"/>
      <c r="D53" s="20" t="s">
        <v>85</v>
      </c>
      <c r="E53" s="20" t="s">
        <v>86</v>
      </c>
      <c r="F53" s="8">
        <v>1</v>
      </c>
      <c r="G53" s="19">
        <v>9550.4599999999991</v>
      </c>
      <c r="H53" s="86"/>
      <c r="I53" s="18">
        <v>9.5500000000000007</v>
      </c>
      <c r="J53" s="15">
        <v>0</v>
      </c>
      <c r="K53" s="13">
        <v>9.6</v>
      </c>
      <c r="L53" s="18">
        <v>9.5500000000000007</v>
      </c>
      <c r="M53" s="53">
        <f t="shared" si="0"/>
        <v>100.52356020942408</v>
      </c>
    </row>
    <row r="54" spans="1:13" ht="86.25" customHeight="1" x14ac:dyDescent="0.3">
      <c r="A54" s="92"/>
      <c r="B54" s="1">
        <v>244</v>
      </c>
      <c r="C54" s="16">
        <v>226</v>
      </c>
      <c r="D54" s="8" t="s">
        <v>29</v>
      </c>
      <c r="E54" s="8" t="s">
        <v>28</v>
      </c>
      <c r="F54" s="8">
        <v>1</v>
      </c>
      <c r="G54" s="17">
        <v>423460.61</v>
      </c>
      <c r="H54" s="86"/>
      <c r="I54" s="13">
        <v>423.46</v>
      </c>
      <c r="J54" s="15">
        <v>0</v>
      </c>
      <c r="K54" s="13">
        <v>423.5</v>
      </c>
      <c r="L54" s="13">
        <f t="shared" si="1"/>
        <v>-4.0000000000020464E-2</v>
      </c>
      <c r="M54" s="53">
        <f t="shared" si="0"/>
        <v>100.00944599253766</v>
      </c>
    </row>
    <row r="55" spans="1:13" ht="24.75" customHeight="1" x14ac:dyDescent="0.3">
      <c r="A55" s="30" t="s">
        <v>31</v>
      </c>
      <c r="B55" s="34">
        <v>240</v>
      </c>
      <c r="C55" s="31"/>
      <c r="D55" s="84" t="s">
        <v>32</v>
      </c>
      <c r="E55" s="84"/>
      <c r="F55" s="84"/>
      <c r="G55" s="84"/>
      <c r="H55" s="84"/>
      <c r="I55" s="57">
        <f>SUM(I56+I57)</f>
        <v>140</v>
      </c>
      <c r="J55" s="35">
        <v>0</v>
      </c>
      <c r="K55" s="57">
        <f>SUM(K56+K57)</f>
        <v>140</v>
      </c>
      <c r="L55" s="32">
        <v>140</v>
      </c>
      <c r="M55" s="32">
        <f t="shared" si="0"/>
        <v>100</v>
      </c>
    </row>
    <row r="56" spans="1:13" ht="26.25" customHeight="1" x14ac:dyDescent="0.3">
      <c r="A56" s="69"/>
      <c r="B56" s="88">
        <v>244</v>
      </c>
      <c r="C56" s="88">
        <v>226</v>
      </c>
      <c r="D56" s="52" t="s">
        <v>59</v>
      </c>
      <c r="E56" s="7" t="s">
        <v>33</v>
      </c>
      <c r="F56" s="22">
        <v>1</v>
      </c>
      <c r="G56" s="23">
        <v>50000</v>
      </c>
      <c r="H56" s="1" t="s">
        <v>30</v>
      </c>
      <c r="I56" s="18">
        <v>50</v>
      </c>
      <c r="J56" s="15">
        <v>0</v>
      </c>
      <c r="K56" s="14">
        <v>50</v>
      </c>
      <c r="L56" s="13">
        <f t="shared" si="1"/>
        <v>0</v>
      </c>
      <c r="M56" s="53">
        <f t="shared" si="0"/>
        <v>100</v>
      </c>
    </row>
    <row r="57" spans="1:13" ht="25.5" customHeight="1" x14ac:dyDescent="0.3">
      <c r="A57" s="69"/>
      <c r="B57" s="88"/>
      <c r="C57" s="88"/>
      <c r="D57" s="7" t="s">
        <v>87</v>
      </c>
      <c r="E57" s="7" t="s">
        <v>33</v>
      </c>
      <c r="F57" s="22">
        <v>1</v>
      </c>
      <c r="G57" s="23">
        <v>90000</v>
      </c>
      <c r="H57" s="1" t="s">
        <v>30</v>
      </c>
      <c r="I57" s="18">
        <v>90</v>
      </c>
      <c r="J57" s="15">
        <v>0</v>
      </c>
      <c r="K57" s="14">
        <v>90</v>
      </c>
      <c r="L57" s="13">
        <v>90</v>
      </c>
      <c r="M57" s="53">
        <f t="shared" si="0"/>
        <v>100</v>
      </c>
    </row>
    <row r="58" spans="1:13" ht="25.5" customHeight="1" x14ac:dyDescent="0.3">
      <c r="A58" s="30" t="s">
        <v>34</v>
      </c>
      <c r="B58" s="34"/>
      <c r="C58" s="34"/>
      <c r="D58" s="94"/>
      <c r="E58" s="95"/>
      <c r="F58" s="95"/>
      <c r="G58" s="95"/>
      <c r="H58" s="96"/>
      <c r="I58" s="56">
        <f>SUM(I59+I62+I65)</f>
        <v>525.6</v>
      </c>
      <c r="J58" s="35">
        <v>0</v>
      </c>
      <c r="K58" s="45">
        <f>SUM(K59+K62+K65)</f>
        <v>525.5</v>
      </c>
      <c r="L58" s="32">
        <f>SUM(L59+L62+L65)</f>
        <v>64.199999999999989</v>
      </c>
      <c r="M58" s="32">
        <f t="shared" si="0"/>
        <v>99.980974124809734</v>
      </c>
    </row>
    <row r="59" spans="1:13" ht="81.75" customHeight="1" x14ac:dyDescent="0.3">
      <c r="A59" s="30" t="s">
        <v>34</v>
      </c>
      <c r="B59" s="34">
        <v>240</v>
      </c>
      <c r="C59" s="36"/>
      <c r="D59" s="84" t="s">
        <v>35</v>
      </c>
      <c r="E59" s="84"/>
      <c r="F59" s="84"/>
      <c r="G59" s="84"/>
      <c r="H59" s="84"/>
      <c r="I59" s="32">
        <f>SUM(I60:I61)</f>
        <v>36.799999999999997</v>
      </c>
      <c r="J59" s="35">
        <f>SUM(J60:J61)</f>
        <v>0</v>
      </c>
      <c r="K59" s="32">
        <f>SUM(K60:K61)</f>
        <v>36.699999999999996</v>
      </c>
      <c r="L59" s="32">
        <f>SUM(L60:L61)</f>
        <v>0.10000000000000142</v>
      </c>
      <c r="M59" s="32">
        <f t="shared" si="0"/>
        <v>99.728260869565219</v>
      </c>
    </row>
    <row r="60" spans="1:13" ht="81.75" customHeight="1" x14ac:dyDescent="0.3">
      <c r="A60" s="4"/>
      <c r="B60" s="88">
        <v>244</v>
      </c>
      <c r="C60" s="9">
        <v>346</v>
      </c>
      <c r="D60" s="50" t="s">
        <v>88</v>
      </c>
      <c r="E60" s="7" t="s">
        <v>33</v>
      </c>
      <c r="F60" s="8">
        <v>1</v>
      </c>
      <c r="G60" s="17">
        <v>30000</v>
      </c>
      <c r="H60" s="1" t="s">
        <v>30</v>
      </c>
      <c r="I60" s="13">
        <v>30</v>
      </c>
      <c r="J60" s="15">
        <v>0</v>
      </c>
      <c r="K60" s="53">
        <v>29.9</v>
      </c>
      <c r="L60" s="13">
        <f t="shared" ref="L60" si="2">I60-K60</f>
        <v>0.10000000000000142</v>
      </c>
      <c r="M60" s="53">
        <f t="shared" si="0"/>
        <v>99.666666666666671</v>
      </c>
    </row>
    <row r="61" spans="1:13" ht="81.75" customHeight="1" x14ac:dyDescent="0.3">
      <c r="A61" s="4"/>
      <c r="B61" s="88"/>
      <c r="C61" s="9">
        <v>226</v>
      </c>
      <c r="D61" s="20" t="s">
        <v>89</v>
      </c>
      <c r="E61" s="7" t="s">
        <v>33</v>
      </c>
      <c r="F61" s="8">
        <v>10</v>
      </c>
      <c r="G61" s="17">
        <v>13426.26</v>
      </c>
      <c r="H61" s="1" t="s">
        <v>30</v>
      </c>
      <c r="I61" s="13">
        <v>6.8</v>
      </c>
      <c r="J61" s="15">
        <v>0</v>
      </c>
      <c r="K61" s="13">
        <v>6.8</v>
      </c>
      <c r="L61" s="13">
        <f t="shared" ref="L61" si="3">I61-K61</f>
        <v>0</v>
      </c>
      <c r="M61" s="53">
        <f t="shared" si="0"/>
        <v>100</v>
      </c>
    </row>
    <row r="62" spans="1:13" ht="81.75" customHeight="1" x14ac:dyDescent="0.3">
      <c r="A62" s="30"/>
      <c r="B62" s="34"/>
      <c r="C62" s="36"/>
      <c r="D62" s="81" t="s">
        <v>90</v>
      </c>
      <c r="E62" s="81"/>
      <c r="F62" s="81"/>
      <c r="G62" s="81"/>
      <c r="H62" s="81"/>
      <c r="I62" s="32">
        <f>I63</f>
        <v>64.099999999999994</v>
      </c>
      <c r="J62" s="35">
        <v>0</v>
      </c>
      <c r="K62" s="32">
        <f>K63</f>
        <v>64.099999999999994</v>
      </c>
      <c r="L62" s="32">
        <f>L63</f>
        <v>64.099999999999994</v>
      </c>
      <c r="M62" s="32">
        <f t="shared" si="0"/>
        <v>100</v>
      </c>
    </row>
    <row r="63" spans="1:13" ht="81.75" customHeight="1" x14ac:dyDescent="0.3">
      <c r="A63" s="4"/>
      <c r="B63" s="1"/>
      <c r="C63" s="9"/>
      <c r="D63" s="70" t="s">
        <v>91</v>
      </c>
      <c r="E63" s="20" t="s">
        <v>92</v>
      </c>
      <c r="F63" s="20">
        <v>5</v>
      </c>
      <c r="G63" s="93">
        <v>64087.39</v>
      </c>
      <c r="H63" s="70" t="s">
        <v>30</v>
      </c>
      <c r="I63" s="97">
        <v>64.099999999999994</v>
      </c>
      <c r="J63" s="98">
        <v>0</v>
      </c>
      <c r="K63" s="97">
        <v>64.099999999999994</v>
      </c>
      <c r="L63" s="97">
        <v>64.099999999999994</v>
      </c>
      <c r="M63" s="53">
        <f t="shared" si="0"/>
        <v>100</v>
      </c>
    </row>
    <row r="64" spans="1:13" ht="81.75" customHeight="1" x14ac:dyDescent="0.3">
      <c r="A64" s="4"/>
      <c r="B64" s="1"/>
      <c r="C64" s="9"/>
      <c r="D64" s="70"/>
      <c r="E64" s="25" t="s">
        <v>93</v>
      </c>
      <c r="F64" s="20">
        <v>2</v>
      </c>
      <c r="G64" s="93"/>
      <c r="H64" s="70"/>
      <c r="I64" s="97"/>
      <c r="J64" s="98"/>
      <c r="K64" s="97"/>
      <c r="L64" s="97"/>
      <c r="M64" s="53"/>
    </row>
    <row r="65" spans="1:14" ht="81.75" customHeight="1" x14ac:dyDescent="0.3">
      <c r="A65" s="30"/>
      <c r="B65" s="34"/>
      <c r="C65" s="36"/>
      <c r="D65" s="81" t="s">
        <v>94</v>
      </c>
      <c r="E65" s="81"/>
      <c r="F65" s="81"/>
      <c r="G65" s="81"/>
      <c r="H65" s="81"/>
      <c r="I65" s="32">
        <f>I66</f>
        <v>424.7</v>
      </c>
      <c r="J65" s="35">
        <v>0</v>
      </c>
      <c r="K65" s="32">
        <v>424.7</v>
      </c>
      <c r="L65" s="32">
        <f>L66</f>
        <v>0</v>
      </c>
      <c r="M65" s="32">
        <f t="shared" si="0"/>
        <v>100</v>
      </c>
    </row>
    <row r="66" spans="1:14" ht="81.75" customHeight="1" x14ac:dyDescent="0.3">
      <c r="A66" s="4"/>
      <c r="B66" s="1"/>
      <c r="C66" s="9"/>
      <c r="D66" s="20" t="s">
        <v>95</v>
      </c>
      <c r="E66" s="25" t="s">
        <v>93</v>
      </c>
      <c r="F66" s="20">
        <v>3</v>
      </c>
      <c r="G66" s="24">
        <v>424606.76</v>
      </c>
      <c r="H66" s="20" t="s">
        <v>30</v>
      </c>
      <c r="I66" s="13">
        <v>424.7</v>
      </c>
      <c r="J66" s="15">
        <v>0</v>
      </c>
      <c r="K66" s="13">
        <v>424.7</v>
      </c>
      <c r="L66" s="53">
        <f t="shared" ref="L66" si="4">I66-K66</f>
        <v>0</v>
      </c>
      <c r="M66" s="53">
        <f t="shared" si="0"/>
        <v>100</v>
      </c>
    </row>
    <row r="67" spans="1:14" ht="27.75" customHeight="1" x14ac:dyDescent="0.3">
      <c r="A67" s="37" t="s">
        <v>36</v>
      </c>
      <c r="B67" s="38"/>
      <c r="C67" s="39"/>
      <c r="D67" s="83" t="s">
        <v>97</v>
      </c>
      <c r="E67" s="83"/>
      <c r="F67" s="83"/>
      <c r="G67" s="83"/>
      <c r="H67" s="83"/>
      <c r="I67" s="62">
        <f>SUM(I68+I72+I74)</f>
        <v>8909.4900000000016</v>
      </c>
      <c r="J67" s="40">
        <f>SUM(J68+J72+J74)</f>
        <v>6</v>
      </c>
      <c r="K67" s="40">
        <f>SUM(K68+K72+K74)</f>
        <v>8909.5</v>
      </c>
      <c r="L67" s="40">
        <f>SUM(L68+L72+L74)</f>
        <v>848.58999999999992</v>
      </c>
      <c r="M67" s="40">
        <f t="shared" si="0"/>
        <v>100.00011223987005</v>
      </c>
    </row>
    <row r="68" spans="1:14" ht="40.5" customHeight="1" x14ac:dyDescent="0.3">
      <c r="A68" s="39">
        <v>7950900151</v>
      </c>
      <c r="B68" s="39">
        <v>240</v>
      </c>
      <c r="C68" s="39"/>
      <c r="D68" s="83" t="s">
        <v>37</v>
      </c>
      <c r="E68" s="83"/>
      <c r="F68" s="83"/>
      <c r="G68" s="83"/>
      <c r="H68" s="83"/>
      <c r="I68" s="62">
        <f>SUM(I69:I71)</f>
        <v>2606.79</v>
      </c>
      <c r="J68" s="40">
        <f>SUM(J69:J71)</f>
        <v>6</v>
      </c>
      <c r="K68" s="40">
        <f>SUM(K69:K71)</f>
        <v>2606.8000000000002</v>
      </c>
      <c r="L68" s="40">
        <f>SUM(L69:L71)</f>
        <v>-9.9999999999909051E-3</v>
      </c>
      <c r="M68" s="40">
        <f t="shared" si="0"/>
        <v>100.00038361356306</v>
      </c>
    </row>
    <row r="69" spans="1:14" ht="27.75" customHeight="1" x14ac:dyDescent="0.3">
      <c r="A69" s="9"/>
      <c r="B69" s="69">
        <v>244</v>
      </c>
      <c r="C69" s="69">
        <v>225</v>
      </c>
      <c r="D69" s="51" t="s">
        <v>98</v>
      </c>
      <c r="E69" s="46" t="s">
        <v>42</v>
      </c>
      <c r="F69" s="47">
        <v>7</v>
      </c>
      <c r="G69" s="48">
        <v>1093767.05</v>
      </c>
      <c r="H69" s="82" t="s">
        <v>38</v>
      </c>
      <c r="I69" s="49">
        <v>1093.8</v>
      </c>
      <c r="J69" s="49">
        <v>4</v>
      </c>
      <c r="K69" s="49">
        <v>1093.8</v>
      </c>
      <c r="L69" s="49">
        <f t="shared" ref="L69:L71" si="5">I69-K69</f>
        <v>0</v>
      </c>
      <c r="M69" s="53">
        <f t="shared" si="0"/>
        <v>100</v>
      </c>
    </row>
    <row r="70" spans="1:14" ht="27.75" customHeight="1" x14ac:dyDescent="0.3">
      <c r="A70" s="9"/>
      <c r="B70" s="69"/>
      <c r="C70" s="69"/>
      <c r="D70" s="51" t="s">
        <v>99</v>
      </c>
      <c r="E70" s="46" t="s">
        <v>42</v>
      </c>
      <c r="F70" s="47">
        <v>6</v>
      </c>
      <c r="G70" s="48">
        <v>906286.68</v>
      </c>
      <c r="H70" s="82"/>
      <c r="I70" s="49">
        <v>906.3</v>
      </c>
      <c r="J70" s="49">
        <v>2</v>
      </c>
      <c r="K70" s="49">
        <v>906.3</v>
      </c>
      <c r="L70" s="49">
        <f t="shared" si="5"/>
        <v>0</v>
      </c>
      <c r="M70" s="53">
        <f t="shared" si="0"/>
        <v>100</v>
      </c>
    </row>
    <row r="71" spans="1:14" ht="42.75" customHeight="1" x14ac:dyDescent="0.3">
      <c r="A71" s="9"/>
      <c r="B71" s="69"/>
      <c r="C71" s="9">
        <v>226</v>
      </c>
      <c r="D71" s="8" t="s">
        <v>100</v>
      </c>
      <c r="E71" s="7" t="s">
        <v>42</v>
      </c>
      <c r="F71" s="27">
        <v>6</v>
      </c>
      <c r="G71" s="26">
        <v>606694.43999999994</v>
      </c>
      <c r="H71" s="27" t="s">
        <v>30</v>
      </c>
      <c r="I71" s="13">
        <v>606.69000000000005</v>
      </c>
      <c r="J71" s="13">
        <v>0</v>
      </c>
      <c r="K71" s="13">
        <v>606.70000000000005</v>
      </c>
      <c r="L71" s="53">
        <f t="shared" si="5"/>
        <v>-9.9999999999909051E-3</v>
      </c>
      <c r="M71" s="53">
        <f t="shared" si="0"/>
        <v>100.00164828825265</v>
      </c>
    </row>
    <row r="72" spans="1:14" ht="39.75" customHeight="1" x14ac:dyDescent="0.3">
      <c r="A72" s="39">
        <v>7950900153</v>
      </c>
      <c r="B72" s="39">
        <v>240</v>
      </c>
      <c r="C72" s="39"/>
      <c r="D72" s="83" t="s">
        <v>40</v>
      </c>
      <c r="E72" s="83"/>
      <c r="F72" s="83"/>
      <c r="G72" s="83"/>
      <c r="H72" s="83"/>
      <c r="I72" s="62">
        <f>SUM(I73)</f>
        <v>145.80000000000001</v>
      </c>
      <c r="J72" s="40">
        <f>SUM(J73)</f>
        <v>0</v>
      </c>
      <c r="K72" s="40">
        <f>SUM(K73)</f>
        <v>145.80000000000001</v>
      </c>
      <c r="L72" s="40">
        <f>SUM(L73)</f>
        <v>0</v>
      </c>
      <c r="M72" s="40">
        <f t="shared" si="0"/>
        <v>100</v>
      </c>
    </row>
    <row r="73" spans="1:14" ht="39.75" customHeight="1" x14ac:dyDescent="0.3">
      <c r="A73" s="9"/>
      <c r="B73" s="9">
        <v>244</v>
      </c>
      <c r="C73" s="9">
        <v>310</v>
      </c>
      <c r="D73" s="54" t="s">
        <v>101</v>
      </c>
      <c r="E73" s="8" t="s">
        <v>33</v>
      </c>
      <c r="F73" s="8">
        <v>24</v>
      </c>
      <c r="G73" s="17">
        <v>145740.19</v>
      </c>
      <c r="H73" s="8" t="s">
        <v>30</v>
      </c>
      <c r="I73" s="13">
        <v>145.80000000000001</v>
      </c>
      <c r="J73" s="15">
        <v>0</v>
      </c>
      <c r="K73" s="13">
        <v>145.80000000000001</v>
      </c>
      <c r="L73" s="13">
        <f t="shared" ref="L73" si="6">I73-K73</f>
        <v>0</v>
      </c>
      <c r="M73" s="53">
        <f t="shared" si="0"/>
        <v>100</v>
      </c>
    </row>
    <row r="74" spans="1:14" ht="39.75" customHeight="1" x14ac:dyDescent="0.3">
      <c r="A74" s="39">
        <v>7950900154</v>
      </c>
      <c r="B74" s="39">
        <v>240</v>
      </c>
      <c r="C74" s="39"/>
      <c r="D74" s="74" t="s">
        <v>41</v>
      </c>
      <c r="E74" s="75"/>
      <c r="F74" s="75"/>
      <c r="G74" s="75"/>
      <c r="H74" s="76"/>
      <c r="I74" s="62">
        <f>I75+I78+I85+I93+I97+I110+I115</f>
        <v>6156.9000000000005</v>
      </c>
      <c r="J74" s="40">
        <f>SUM(J75:J76)</f>
        <v>0</v>
      </c>
      <c r="K74" s="40">
        <f>K75+K78+K85+K93+K97+K110+K115</f>
        <v>6156.9000000000005</v>
      </c>
      <c r="L74" s="40">
        <f>L75+L78+L85+L93+L97+L110+L115</f>
        <v>848.59999999999991</v>
      </c>
      <c r="M74" s="40">
        <f t="shared" si="0"/>
        <v>99.999999999999986</v>
      </c>
    </row>
    <row r="75" spans="1:14" ht="39.75" customHeight="1" x14ac:dyDescent="0.3">
      <c r="A75" s="39"/>
      <c r="B75" s="39"/>
      <c r="C75" s="39"/>
      <c r="D75" s="74" t="s">
        <v>41</v>
      </c>
      <c r="E75" s="75"/>
      <c r="F75" s="75"/>
      <c r="G75" s="75"/>
      <c r="H75" s="76"/>
      <c r="I75" s="40">
        <f>SUM(I76:I77)</f>
        <v>510.3</v>
      </c>
      <c r="J75" s="40">
        <f>SUM(J76:J77)</f>
        <v>0</v>
      </c>
      <c r="K75" s="40">
        <f>SUM(K76:K77)</f>
        <v>510.3</v>
      </c>
      <c r="L75" s="40">
        <f>SUM(L76:L77)</f>
        <v>510.29999999999995</v>
      </c>
      <c r="M75" s="40">
        <f t="shared" si="0"/>
        <v>100</v>
      </c>
    </row>
    <row r="76" spans="1:14" ht="39.75" customHeight="1" x14ac:dyDescent="0.3">
      <c r="A76" s="9"/>
      <c r="B76" s="9">
        <v>244</v>
      </c>
      <c r="C76" s="69">
        <v>226</v>
      </c>
      <c r="D76" s="20" t="s">
        <v>102</v>
      </c>
      <c r="E76" s="8" t="s">
        <v>33</v>
      </c>
      <c r="F76" s="8">
        <v>1</v>
      </c>
      <c r="G76" s="8">
        <v>242349.02</v>
      </c>
      <c r="H76" s="8" t="s">
        <v>30</v>
      </c>
      <c r="I76" s="13">
        <v>242.3</v>
      </c>
      <c r="J76" s="15">
        <v>0</v>
      </c>
      <c r="K76" s="13">
        <v>242.3</v>
      </c>
      <c r="L76" s="13">
        <v>242.34</v>
      </c>
      <c r="M76" s="53">
        <f t="shared" si="0"/>
        <v>100</v>
      </c>
    </row>
    <row r="77" spans="1:14" ht="39.75" customHeight="1" x14ac:dyDescent="0.3">
      <c r="A77" s="9"/>
      <c r="B77" s="9"/>
      <c r="C77" s="69"/>
      <c r="D77" s="20" t="s">
        <v>103</v>
      </c>
      <c r="E77" s="8" t="s">
        <v>33</v>
      </c>
      <c r="F77" s="8">
        <v>1</v>
      </c>
      <c r="G77" s="8">
        <v>267968.12</v>
      </c>
      <c r="H77" s="8" t="s">
        <v>30</v>
      </c>
      <c r="I77" s="13">
        <v>268</v>
      </c>
      <c r="J77" s="15">
        <v>0</v>
      </c>
      <c r="K77" s="13">
        <v>268</v>
      </c>
      <c r="L77" s="13">
        <v>267.95999999999998</v>
      </c>
      <c r="M77" s="53">
        <f t="shared" si="0"/>
        <v>100</v>
      </c>
    </row>
    <row r="78" spans="1:14" ht="39.75" customHeight="1" x14ac:dyDescent="0.3">
      <c r="A78" s="39"/>
      <c r="B78" s="39"/>
      <c r="C78" s="39"/>
      <c r="D78" s="73" t="s">
        <v>104</v>
      </c>
      <c r="E78" s="73"/>
      <c r="F78" s="73"/>
      <c r="G78" s="73"/>
      <c r="H78" s="73"/>
      <c r="I78" s="40">
        <f>SUM(I79:I84)</f>
        <v>1172</v>
      </c>
      <c r="J78" s="40">
        <v>0</v>
      </c>
      <c r="K78" s="40">
        <f>SUM(K79:K84)</f>
        <v>1172</v>
      </c>
      <c r="L78" s="40">
        <f>SUM(L79:L84)</f>
        <v>90</v>
      </c>
      <c r="M78" s="40">
        <f t="shared" si="0"/>
        <v>100</v>
      </c>
    </row>
    <row r="79" spans="1:14" ht="39.75" customHeight="1" x14ac:dyDescent="0.3">
      <c r="A79" s="9"/>
      <c r="B79" s="77">
        <v>244</v>
      </c>
      <c r="C79" s="77">
        <v>226</v>
      </c>
      <c r="D79" s="59" t="s">
        <v>105</v>
      </c>
      <c r="E79" s="8" t="s">
        <v>33</v>
      </c>
      <c r="F79" s="20">
        <v>1</v>
      </c>
      <c r="G79" s="29">
        <v>70000</v>
      </c>
      <c r="H79" s="8" t="s">
        <v>30</v>
      </c>
      <c r="I79" s="13">
        <v>70</v>
      </c>
      <c r="J79" s="15">
        <v>0</v>
      </c>
      <c r="K79" s="13">
        <v>70</v>
      </c>
      <c r="L79" s="13">
        <f t="shared" ref="L79" si="7">I79-K79</f>
        <v>0</v>
      </c>
      <c r="M79" s="53">
        <f t="shared" si="0"/>
        <v>100</v>
      </c>
    </row>
    <row r="80" spans="1:14" ht="39.75" customHeight="1" x14ac:dyDescent="0.3">
      <c r="A80" s="9"/>
      <c r="B80" s="79"/>
      <c r="C80" s="78"/>
      <c r="D80" s="20" t="s">
        <v>106</v>
      </c>
      <c r="E80" s="8" t="s">
        <v>33</v>
      </c>
      <c r="F80" s="20">
        <v>1</v>
      </c>
      <c r="G80" s="20" t="s">
        <v>107</v>
      </c>
      <c r="H80" s="8" t="s">
        <v>30</v>
      </c>
      <c r="I80" s="13">
        <v>90</v>
      </c>
      <c r="J80" s="15">
        <v>0</v>
      </c>
      <c r="K80" s="13">
        <v>90</v>
      </c>
      <c r="L80" s="13">
        <v>90</v>
      </c>
      <c r="M80" s="53">
        <f t="shared" si="0"/>
        <v>100</v>
      </c>
      <c r="N80" s="6"/>
    </row>
    <row r="81" spans="1:13" ht="39.75" customHeight="1" x14ac:dyDescent="0.3">
      <c r="A81" s="9"/>
      <c r="B81" s="9"/>
      <c r="C81" s="78"/>
      <c r="D81" s="59" t="s">
        <v>108</v>
      </c>
      <c r="E81" s="8" t="s">
        <v>33</v>
      </c>
      <c r="F81" s="20">
        <v>4</v>
      </c>
      <c r="G81" s="55">
        <v>995000</v>
      </c>
      <c r="H81" s="8" t="s">
        <v>30</v>
      </c>
      <c r="I81" s="28">
        <v>995</v>
      </c>
      <c r="J81" s="15">
        <v>0</v>
      </c>
      <c r="K81" s="60">
        <v>995</v>
      </c>
      <c r="L81" s="13">
        <f t="shared" ref="L81:L82" si="8">I81-K81</f>
        <v>0</v>
      </c>
      <c r="M81" s="53">
        <f t="shared" ref="M81:M117" si="9">(K81*100)/I81</f>
        <v>100</v>
      </c>
    </row>
    <row r="82" spans="1:13" ht="39.75" customHeight="1" x14ac:dyDescent="0.3">
      <c r="A82" s="9"/>
      <c r="B82" s="9"/>
      <c r="C82" s="79"/>
      <c r="D82" s="20" t="s">
        <v>109</v>
      </c>
      <c r="E82" s="8" t="s">
        <v>33</v>
      </c>
      <c r="F82" s="20">
        <v>1</v>
      </c>
      <c r="G82" s="61">
        <v>268000</v>
      </c>
      <c r="H82" s="8" t="s">
        <v>30</v>
      </c>
      <c r="I82" s="28">
        <v>0</v>
      </c>
      <c r="J82" s="15">
        <v>0</v>
      </c>
      <c r="K82" s="13">
        <v>0</v>
      </c>
      <c r="L82" s="13">
        <f t="shared" si="8"/>
        <v>0</v>
      </c>
      <c r="M82" s="53">
        <v>100</v>
      </c>
    </row>
    <row r="83" spans="1:13" ht="39.75" customHeight="1" x14ac:dyDescent="0.3">
      <c r="A83" s="9"/>
      <c r="B83" s="9">
        <v>244</v>
      </c>
      <c r="C83" s="9">
        <v>346</v>
      </c>
      <c r="D83" s="54" t="s">
        <v>149</v>
      </c>
      <c r="E83" s="8" t="s">
        <v>33</v>
      </c>
      <c r="F83" s="8">
        <v>1</v>
      </c>
      <c r="G83" s="58">
        <v>5000</v>
      </c>
      <c r="H83" s="8" t="s">
        <v>30</v>
      </c>
      <c r="I83" s="13">
        <v>5</v>
      </c>
      <c r="J83" s="15">
        <v>1</v>
      </c>
      <c r="K83" s="60">
        <v>5</v>
      </c>
      <c r="L83" s="13">
        <f>I83-K83</f>
        <v>0</v>
      </c>
      <c r="M83" s="53">
        <f t="shared" ref="M83" si="10">(K83*100)/I83</f>
        <v>100</v>
      </c>
    </row>
    <row r="84" spans="1:13" ht="39.75" customHeight="1" x14ac:dyDescent="0.3">
      <c r="A84" s="9"/>
      <c r="B84" s="9">
        <v>244</v>
      </c>
      <c r="C84" s="9">
        <v>310</v>
      </c>
      <c r="D84" s="54" t="s">
        <v>154</v>
      </c>
      <c r="E84" s="8" t="s">
        <v>33</v>
      </c>
      <c r="F84" s="8">
        <v>1</v>
      </c>
      <c r="G84" s="58">
        <v>12000</v>
      </c>
      <c r="H84" s="8" t="s">
        <v>30</v>
      </c>
      <c r="I84" s="13">
        <v>12</v>
      </c>
      <c r="J84" s="15">
        <v>1</v>
      </c>
      <c r="K84" s="60">
        <v>12</v>
      </c>
      <c r="L84" s="13">
        <f>I84-K84</f>
        <v>0</v>
      </c>
      <c r="M84" s="53">
        <f t="shared" si="9"/>
        <v>100</v>
      </c>
    </row>
    <row r="85" spans="1:13" ht="39.75" customHeight="1" x14ac:dyDescent="0.3">
      <c r="A85" s="39"/>
      <c r="B85" s="39"/>
      <c r="C85" s="39"/>
      <c r="D85" s="73" t="s">
        <v>110</v>
      </c>
      <c r="E85" s="73"/>
      <c r="F85" s="73"/>
      <c r="G85" s="73"/>
      <c r="H85" s="73"/>
      <c r="I85" s="40">
        <f>SUM(I86:I86)</f>
        <v>248.3</v>
      </c>
      <c r="J85" s="41">
        <v>0</v>
      </c>
      <c r="K85" s="40">
        <v>248.3</v>
      </c>
      <c r="L85" s="40">
        <f>SUM(L86:L86)</f>
        <v>248.3</v>
      </c>
      <c r="M85" s="40">
        <f t="shared" si="9"/>
        <v>100</v>
      </c>
    </row>
    <row r="86" spans="1:13" ht="39.75" customHeight="1" x14ac:dyDescent="0.3">
      <c r="A86" s="9"/>
      <c r="B86" s="9"/>
      <c r="C86" s="9"/>
      <c r="D86" s="20" t="s">
        <v>141</v>
      </c>
      <c r="E86" s="20" t="s">
        <v>135</v>
      </c>
      <c r="F86" s="20">
        <v>1</v>
      </c>
      <c r="G86" s="70">
        <v>248235.77</v>
      </c>
      <c r="H86" s="8" t="s">
        <v>30</v>
      </c>
      <c r="I86" s="70">
        <v>248.3</v>
      </c>
      <c r="J86" s="98">
        <v>0</v>
      </c>
      <c r="K86" s="97">
        <v>248.3</v>
      </c>
      <c r="L86" s="70">
        <v>248.3</v>
      </c>
      <c r="M86" s="106">
        <f t="shared" si="9"/>
        <v>100</v>
      </c>
    </row>
    <row r="87" spans="1:13" ht="39.75" customHeight="1" x14ac:dyDescent="0.3">
      <c r="A87" s="9"/>
      <c r="B87" s="9"/>
      <c r="C87" s="9"/>
      <c r="D87" s="20" t="s">
        <v>142</v>
      </c>
      <c r="E87" s="20" t="s">
        <v>136</v>
      </c>
      <c r="F87" s="20">
        <v>1</v>
      </c>
      <c r="G87" s="70"/>
      <c r="H87" s="8" t="s">
        <v>30</v>
      </c>
      <c r="I87" s="70"/>
      <c r="J87" s="98"/>
      <c r="K87" s="97"/>
      <c r="L87" s="70"/>
      <c r="M87" s="107"/>
    </row>
    <row r="88" spans="1:13" ht="39.75" customHeight="1" x14ac:dyDescent="0.3">
      <c r="A88" s="9"/>
      <c r="B88" s="9"/>
      <c r="C88" s="9"/>
      <c r="D88" s="20" t="s">
        <v>143</v>
      </c>
      <c r="E88" s="20" t="s">
        <v>137</v>
      </c>
      <c r="F88" s="20">
        <v>1</v>
      </c>
      <c r="G88" s="70"/>
      <c r="H88" s="8" t="s">
        <v>30</v>
      </c>
      <c r="I88" s="70"/>
      <c r="J88" s="98"/>
      <c r="K88" s="97"/>
      <c r="L88" s="70"/>
      <c r="M88" s="107"/>
    </row>
    <row r="89" spans="1:13" ht="39.75" customHeight="1" x14ac:dyDescent="0.3">
      <c r="A89" s="9"/>
      <c r="B89" s="9"/>
      <c r="C89" s="9"/>
      <c r="D89" s="20" t="s">
        <v>144</v>
      </c>
      <c r="E89" s="20" t="s">
        <v>138</v>
      </c>
      <c r="F89" s="20">
        <v>1</v>
      </c>
      <c r="G89" s="70"/>
      <c r="H89" s="8" t="s">
        <v>30</v>
      </c>
      <c r="I89" s="70"/>
      <c r="J89" s="98"/>
      <c r="K89" s="97"/>
      <c r="L89" s="70"/>
      <c r="M89" s="107"/>
    </row>
    <row r="90" spans="1:13" ht="39.75" customHeight="1" x14ac:dyDescent="0.3">
      <c r="A90" s="9"/>
      <c r="B90" s="9"/>
      <c r="C90" s="9"/>
      <c r="D90" s="20" t="s">
        <v>145</v>
      </c>
      <c r="E90" s="20" t="s">
        <v>139</v>
      </c>
      <c r="F90" s="20">
        <v>1</v>
      </c>
      <c r="G90" s="70"/>
      <c r="H90" s="8" t="s">
        <v>30</v>
      </c>
      <c r="I90" s="70"/>
      <c r="J90" s="98"/>
      <c r="K90" s="97"/>
      <c r="L90" s="70"/>
      <c r="M90" s="107"/>
    </row>
    <row r="91" spans="1:13" ht="39.75" customHeight="1" x14ac:dyDescent="0.3">
      <c r="A91" s="9"/>
      <c r="B91" s="9"/>
      <c r="C91" s="9"/>
      <c r="D91" s="20" t="s">
        <v>146</v>
      </c>
      <c r="E91" s="20" t="s">
        <v>33</v>
      </c>
      <c r="F91" s="20">
        <v>1</v>
      </c>
      <c r="G91" s="70"/>
      <c r="H91" s="8" t="s">
        <v>30</v>
      </c>
      <c r="I91" s="70"/>
      <c r="J91" s="98"/>
      <c r="K91" s="97"/>
      <c r="L91" s="70"/>
      <c r="M91" s="107"/>
    </row>
    <row r="92" spans="1:13" ht="39.75" customHeight="1" x14ac:dyDescent="0.3">
      <c r="A92" s="9"/>
      <c r="B92" s="9"/>
      <c r="C92" s="9"/>
      <c r="D92" s="20" t="s">
        <v>147</v>
      </c>
      <c r="E92" s="20" t="s">
        <v>140</v>
      </c>
      <c r="F92" s="20">
        <v>1</v>
      </c>
      <c r="G92" s="70"/>
      <c r="H92" s="8" t="s">
        <v>30</v>
      </c>
      <c r="I92" s="70"/>
      <c r="J92" s="98"/>
      <c r="K92" s="97"/>
      <c r="L92" s="70"/>
      <c r="M92" s="108"/>
    </row>
    <row r="93" spans="1:13" ht="39.75" customHeight="1" x14ac:dyDescent="0.3">
      <c r="A93" s="39"/>
      <c r="B93" s="39"/>
      <c r="C93" s="39"/>
      <c r="D93" s="109" t="s">
        <v>111</v>
      </c>
      <c r="E93" s="109"/>
      <c r="F93" s="109"/>
      <c r="G93" s="109"/>
      <c r="H93" s="109"/>
      <c r="I93" s="42">
        <f>SUM(I94:I96)</f>
        <v>93.2</v>
      </c>
      <c r="J93" s="41">
        <v>0</v>
      </c>
      <c r="K93" s="42">
        <f>SUM(K94:K96)</f>
        <v>93.2</v>
      </c>
      <c r="L93" s="42">
        <f>SUM(L94:L96)</f>
        <v>0</v>
      </c>
      <c r="M93" s="40">
        <f t="shared" si="9"/>
        <v>100</v>
      </c>
    </row>
    <row r="94" spans="1:13" ht="39.75" customHeight="1" x14ac:dyDescent="0.3">
      <c r="A94" s="9"/>
      <c r="B94" s="9"/>
      <c r="C94" s="9"/>
      <c r="D94" s="20" t="s">
        <v>112</v>
      </c>
      <c r="E94" s="8" t="s">
        <v>33</v>
      </c>
      <c r="F94" s="9">
        <v>12</v>
      </c>
      <c r="G94" s="19">
        <v>10107.73</v>
      </c>
      <c r="H94" s="8" t="s">
        <v>30</v>
      </c>
      <c r="I94" s="28">
        <v>10.1</v>
      </c>
      <c r="J94" s="15">
        <v>0</v>
      </c>
      <c r="K94" s="13">
        <v>10.1</v>
      </c>
      <c r="L94" s="13">
        <f t="shared" ref="L94:L111" si="11">I94-K94</f>
        <v>0</v>
      </c>
      <c r="M94" s="53">
        <f t="shared" si="9"/>
        <v>100</v>
      </c>
    </row>
    <row r="95" spans="1:13" ht="39.75" customHeight="1" x14ac:dyDescent="0.3">
      <c r="A95" s="9"/>
      <c r="B95" s="9"/>
      <c r="C95" s="9"/>
      <c r="D95" s="20" t="s">
        <v>113</v>
      </c>
      <c r="E95" s="8" t="s">
        <v>33</v>
      </c>
      <c r="F95" s="9">
        <v>1</v>
      </c>
      <c r="G95" s="19">
        <v>78649.06</v>
      </c>
      <c r="H95" s="8" t="s">
        <v>30</v>
      </c>
      <c r="I95" s="28">
        <v>78.7</v>
      </c>
      <c r="J95" s="15">
        <v>0</v>
      </c>
      <c r="K95" s="13">
        <v>78.7</v>
      </c>
      <c r="L95" s="13">
        <f t="shared" si="11"/>
        <v>0</v>
      </c>
      <c r="M95" s="53">
        <f t="shared" si="9"/>
        <v>100</v>
      </c>
    </row>
    <row r="96" spans="1:13" ht="39.75" customHeight="1" x14ac:dyDescent="0.3">
      <c r="A96" s="9"/>
      <c r="B96" s="9"/>
      <c r="C96" s="9"/>
      <c r="D96" s="20" t="s">
        <v>114</v>
      </c>
      <c r="E96" s="8" t="s">
        <v>115</v>
      </c>
      <c r="F96" s="9">
        <v>1</v>
      </c>
      <c r="G96" s="19">
        <v>4401.42</v>
      </c>
      <c r="H96" s="8" t="s">
        <v>30</v>
      </c>
      <c r="I96" s="28">
        <v>4.4000000000000004</v>
      </c>
      <c r="J96" s="15">
        <v>0</v>
      </c>
      <c r="K96" s="13">
        <v>4.4000000000000004</v>
      </c>
      <c r="L96" s="13">
        <f t="shared" si="11"/>
        <v>0</v>
      </c>
      <c r="M96" s="53">
        <f t="shared" si="9"/>
        <v>100</v>
      </c>
    </row>
    <row r="97" spans="1:13" ht="39.75" customHeight="1" x14ac:dyDescent="0.3">
      <c r="A97" s="39"/>
      <c r="B97" s="39"/>
      <c r="C97" s="39"/>
      <c r="D97" s="80" t="s">
        <v>116</v>
      </c>
      <c r="E97" s="80"/>
      <c r="F97" s="80"/>
      <c r="G97" s="80"/>
      <c r="H97" s="80"/>
      <c r="I97" s="42">
        <f>SUM(I98:I109)</f>
        <v>3909.3</v>
      </c>
      <c r="J97" s="41">
        <v>0</v>
      </c>
      <c r="K97" s="42">
        <f>SUM(K98:K109)</f>
        <v>3909.3</v>
      </c>
      <c r="L97" s="42">
        <f>SUM(L98:L109)</f>
        <v>0</v>
      </c>
      <c r="M97" s="40">
        <f t="shared" si="9"/>
        <v>100</v>
      </c>
    </row>
    <row r="98" spans="1:13" ht="39.75" customHeight="1" x14ac:dyDescent="0.3">
      <c r="A98" s="9"/>
      <c r="B98" s="9"/>
      <c r="C98" s="9"/>
      <c r="D98" s="20" t="s">
        <v>117</v>
      </c>
      <c r="E98" s="8" t="s">
        <v>33</v>
      </c>
      <c r="F98" s="16">
        <v>1</v>
      </c>
      <c r="G98" s="19">
        <v>213636.71</v>
      </c>
      <c r="H98" s="8" t="s">
        <v>30</v>
      </c>
      <c r="I98" s="28">
        <v>213.7</v>
      </c>
      <c r="J98" s="15">
        <v>0</v>
      </c>
      <c r="K98" s="13">
        <v>213.7</v>
      </c>
      <c r="L98" s="13">
        <f t="shared" si="11"/>
        <v>0</v>
      </c>
      <c r="M98" s="53">
        <f t="shared" si="9"/>
        <v>100</v>
      </c>
    </row>
    <row r="99" spans="1:13" ht="39.75" customHeight="1" x14ac:dyDescent="0.3">
      <c r="A99" s="9"/>
      <c r="B99" s="9"/>
      <c r="C99" s="9">
        <v>226</v>
      </c>
      <c r="D99" s="20" t="s">
        <v>118</v>
      </c>
      <c r="E99" s="8" t="s">
        <v>33</v>
      </c>
      <c r="F99" s="16">
        <v>3</v>
      </c>
      <c r="G99" s="19">
        <v>40489.32</v>
      </c>
      <c r="H99" s="8" t="s">
        <v>30</v>
      </c>
      <c r="I99" s="28">
        <v>40.5</v>
      </c>
      <c r="J99" s="15">
        <v>0</v>
      </c>
      <c r="K99" s="13">
        <v>40.5</v>
      </c>
      <c r="L99" s="13">
        <f t="shared" si="11"/>
        <v>0</v>
      </c>
      <c r="M99" s="53">
        <f t="shared" si="9"/>
        <v>100</v>
      </c>
    </row>
    <row r="100" spans="1:13" ht="39.75" customHeight="1" x14ac:dyDescent="0.3">
      <c r="A100" s="47"/>
      <c r="B100" s="47"/>
      <c r="C100" s="47">
        <v>226</v>
      </c>
      <c r="D100" s="63" t="s">
        <v>118</v>
      </c>
      <c r="E100" s="64" t="s">
        <v>33</v>
      </c>
      <c r="F100" s="65">
        <v>3</v>
      </c>
      <c r="G100" s="66">
        <v>0</v>
      </c>
      <c r="H100" s="64" t="s">
        <v>30</v>
      </c>
      <c r="I100" s="67">
        <v>0</v>
      </c>
      <c r="J100" s="68">
        <v>0</v>
      </c>
      <c r="K100" s="49">
        <v>0</v>
      </c>
      <c r="L100" s="49">
        <f t="shared" si="11"/>
        <v>0</v>
      </c>
      <c r="M100" s="49"/>
    </row>
    <row r="101" spans="1:13" ht="39.75" customHeight="1" x14ac:dyDescent="0.3">
      <c r="A101" s="47"/>
      <c r="B101" s="47"/>
      <c r="C101" s="47">
        <v>226</v>
      </c>
      <c r="D101" s="63" t="s">
        <v>152</v>
      </c>
      <c r="E101" s="64" t="s">
        <v>33</v>
      </c>
      <c r="F101" s="65">
        <v>3</v>
      </c>
      <c r="G101" s="66">
        <v>0</v>
      </c>
      <c r="H101" s="64" t="s">
        <v>30</v>
      </c>
      <c r="I101" s="67">
        <v>0</v>
      </c>
      <c r="J101" s="68">
        <v>0</v>
      </c>
      <c r="K101" s="49">
        <v>0</v>
      </c>
      <c r="L101" s="49">
        <f t="shared" si="11"/>
        <v>0</v>
      </c>
      <c r="M101" s="49"/>
    </row>
    <row r="102" spans="1:13" ht="39.75" customHeight="1" x14ac:dyDescent="0.3">
      <c r="A102" s="47"/>
      <c r="B102" s="47"/>
      <c r="C102" s="47">
        <v>226</v>
      </c>
      <c r="D102" s="63" t="s">
        <v>153</v>
      </c>
      <c r="E102" s="64" t="s">
        <v>33</v>
      </c>
      <c r="F102" s="65">
        <v>3</v>
      </c>
      <c r="G102" s="66">
        <v>0</v>
      </c>
      <c r="H102" s="64" t="s">
        <v>30</v>
      </c>
      <c r="I102" s="67">
        <v>0</v>
      </c>
      <c r="J102" s="68">
        <v>0</v>
      </c>
      <c r="K102" s="49">
        <v>0</v>
      </c>
      <c r="L102" s="49">
        <f t="shared" ref="L102" si="12">I102-K102</f>
        <v>0</v>
      </c>
      <c r="M102" s="49"/>
    </row>
    <row r="103" spans="1:13" ht="39.75" customHeight="1" x14ac:dyDescent="0.3">
      <c r="A103" s="9"/>
      <c r="B103" s="9"/>
      <c r="C103" s="69">
        <v>225</v>
      </c>
      <c r="D103" s="20" t="s">
        <v>119</v>
      </c>
      <c r="E103" s="8" t="s">
        <v>33</v>
      </c>
      <c r="F103" s="16">
        <v>1</v>
      </c>
      <c r="G103" s="19">
        <v>230737.3</v>
      </c>
      <c r="H103" s="8" t="s">
        <v>30</v>
      </c>
      <c r="I103" s="28">
        <v>230.8</v>
      </c>
      <c r="J103" s="15">
        <v>0</v>
      </c>
      <c r="K103" s="13">
        <v>230.8</v>
      </c>
      <c r="L103" s="13">
        <f t="shared" si="11"/>
        <v>0</v>
      </c>
      <c r="M103" s="53">
        <f t="shared" si="9"/>
        <v>100</v>
      </c>
    </row>
    <row r="104" spans="1:13" ht="39.75" customHeight="1" x14ac:dyDescent="0.3">
      <c r="A104" s="9"/>
      <c r="B104" s="9"/>
      <c r="C104" s="69"/>
      <c r="D104" s="70" t="s">
        <v>120</v>
      </c>
      <c r="E104" s="20" t="s">
        <v>121</v>
      </c>
      <c r="F104" s="16">
        <v>1</v>
      </c>
      <c r="G104" s="71">
        <v>1973974.67</v>
      </c>
      <c r="H104" s="72" t="s">
        <v>30</v>
      </c>
      <c r="I104" s="99">
        <v>1974</v>
      </c>
      <c r="J104" s="98">
        <v>0</v>
      </c>
      <c r="K104" s="97">
        <v>1974</v>
      </c>
      <c r="L104" s="100">
        <f t="shared" si="11"/>
        <v>0</v>
      </c>
      <c r="M104" s="106">
        <f t="shared" si="9"/>
        <v>100</v>
      </c>
    </row>
    <row r="105" spans="1:13" ht="39.75" customHeight="1" x14ac:dyDescent="0.3">
      <c r="A105" s="9"/>
      <c r="B105" s="9"/>
      <c r="C105" s="69"/>
      <c r="D105" s="70"/>
      <c r="E105" s="8" t="s">
        <v>122</v>
      </c>
      <c r="F105" s="16">
        <v>1</v>
      </c>
      <c r="G105" s="71"/>
      <c r="H105" s="72"/>
      <c r="I105" s="99"/>
      <c r="J105" s="98"/>
      <c r="K105" s="97"/>
      <c r="L105" s="101"/>
      <c r="M105" s="107"/>
    </row>
    <row r="106" spans="1:13" ht="39.75" customHeight="1" x14ac:dyDescent="0.3">
      <c r="A106" s="9"/>
      <c r="B106" s="9"/>
      <c r="C106" s="69"/>
      <c r="D106" s="70"/>
      <c r="E106" s="8" t="s">
        <v>123</v>
      </c>
      <c r="F106" s="16">
        <v>1</v>
      </c>
      <c r="G106" s="71"/>
      <c r="H106" s="72"/>
      <c r="I106" s="99"/>
      <c r="J106" s="98"/>
      <c r="K106" s="97"/>
      <c r="L106" s="101"/>
      <c r="M106" s="107"/>
    </row>
    <row r="107" spans="1:13" ht="39.75" customHeight="1" x14ac:dyDescent="0.3">
      <c r="A107" s="9"/>
      <c r="B107" s="9"/>
      <c r="C107" s="69"/>
      <c r="D107" s="70"/>
      <c r="E107" s="8" t="s">
        <v>33</v>
      </c>
      <c r="F107" s="16">
        <v>1</v>
      </c>
      <c r="G107" s="71"/>
      <c r="H107" s="72"/>
      <c r="I107" s="99"/>
      <c r="J107" s="98"/>
      <c r="K107" s="97"/>
      <c r="L107" s="102"/>
      <c r="M107" s="108"/>
    </row>
    <row r="108" spans="1:13" ht="39.75" customHeight="1" x14ac:dyDescent="0.3">
      <c r="A108" s="9"/>
      <c r="B108" s="9"/>
      <c r="C108" s="9"/>
      <c r="D108" s="20" t="s">
        <v>124</v>
      </c>
      <c r="E108" s="8" t="s">
        <v>33</v>
      </c>
      <c r="F108" s="16">
        <v>9</v>
      </c>
      <c r="G108" s="8">
        <v>1346521.79</v>
      </c>
      <c r="H108" s="8" t="s">
        <v>30</v>
      </c>
      <c r="I108" s="28">
        <v>1346.5</v>
      </c>
      <c r="J108" s="15">
        <v>0</v>
      </c>
      <c r="K108" s="13">
        <v>1346.5</v>
      </c>
      <c r="L108" s="13">
        <f t="shared" si="11"/>
        <v>0</v>
      </c>
      <c r="M108" s="53">
        <f t="shared" si="9"/>
        <v>100</v>
      </c>
    </row>
    <row r="109" spans="1:13" ht="39.75" customHeight="1" x14ac:dyDescent="0.3">
      <c r="A109" s="9"/>
      <c r="B109" s="9">
        <v>244</v>
      </c>
      <c r="C109" s="9">
        <v>226</v>
      </c>
      <c r="D109" s="20" t="s">
        <v>125</v>
      </c>
      <c r="E109" s="8" t="s">
        <v>33</v>
      </c>
      <c r="F109" s="16">
        <v>1</v>
      </c>
      <c r="G109" s="8">
        <v>103790.45</v>
      </c>
      <c r="H109" s="8" t="s">
        <v>39</v>
      </c>
      <c r="I109" s="28">
        <v>103.8</v>
      </c>
      <c r="J109" s="15">
        <v>0</v>
      </c>
      <c r="K109" s="13">
        <v>103.8</v>
      </c>
      <c r="L109" s="13">
        <f t="shared" si="11"/>
        <v>0</v>
      </c>
      <c r="M109" s="53">
        <f t="shared" si="9"/>
        <v>100</v>
      </c>
    </row>
    <row r="110" spans="1:13" ht="39.75" customHeight="1" x14ac:dyDescent="0.3">
      <c r="A110" s="39"/>
      <c r="B110" s="39">
        <v>244</v>
      </c>
      <c r="C110" s="39">
        <v>226</v>
      </c>
      <c r="D110" s="73" t="s">
        <v>126</v>
      </c>
      <c r="E110" s="73"/>
      <c r="F110" s="73"/>
      <c r="G110" s="73"/>
      <c r="H110" s="43"/>
      <c r="I110" s="44">
        <f>SUM(I111:I111)</f>
        <v>161.1</v>
      </c>
      <c r="J110" s="41">
        <v>0</v>
      </c>
      <c r="K110" s="40">
        <v>161.1</v>
      </c>
      <c r="L110" s="42">
        <f>SUM(L111:L111)</f>
        <v>0</v>
      </c>
      <c r="M110" s="40">
        <f t="shared" si="9"/>
        <v>100</v>
      </c>
    </row>
    <row r="111" spans="1:13" ht="39.75" customHeight="1" x14ac:dyDescent="0.3">
      <c r="A111" s="9"/>
      <c r="B111" s="69"/>
      <c r="C111" s="69"/>
      <c r="D111" s="69" t="s">
        <v>126</v>
      </c>
      <c r="E111" s="25" t="s">
        <v>127</v>
      </c>
      <c r="F111" s="20">
        <v>1</v>
      </c>
      <c r="G111" s="104">
        <v>161096.42000000001</v>
      </c>
      <c r="H111" s="8" t="s">
        <v>39</v>
      </c>
      <c r="I111" s="105">
        <v>161.1</v>
      </c>
      <c r="J111" s="98">
        <v>0</v>
      </c>
      <c r="K111" s="97">
        <v>161.1</v>
      </c>
      <c r="L111" s="100">
        <f t="shared" si="11"/>
        <v>0</v>
      </c>
      <c r="M111" s="106">
        <f t="shared" si="9"/>
        <v>100</v>
      </c>
    </row>
    <row r="112" spans="1:13" ht="39.75" customHeight="1" x14ac:dyDescent="0.3">
      <c r="A112" s="9"/>
      <c r="B112" s="69"/>
      <c r="C112" s="69"/>
      <c r="D112" s="69"/>
      <c r="E112" s="20" t="s">
        <v>128</v>
      </c>
      <c r="F112" s="20">
        <v>1</v>
      </c>
      <c r="G112" s="104"/>
      <c r="H112" s="8" t="s">
        <v>39</v>
      </c>
      <c r="I112" s="105"/>
      <c r="J112" s="98"/>
      <c r="K112" s="97"/>
      <c r="L112" s="101"/>
      <c r="M112" s="107"/>
    </row>
    <row r="113" spans="1:13" ht="39.75" customHeight="1" x14ac:dyDescent="0.3">
      <c r="A113" s="9"/>
      <c r="B113" s="69"/>
      <c r="C113" s="69"/>
      <c r="D113" s="69"/>
      <c r="E113" s="20" t="s">
        <v>129</v>
      </c>
      <c r="F113" s="20">
        <v>1</v>
      </c>
      <c r="G113" s="104"/>
      <c r="H113" s="8" t="s">
        <v>39</v>
      </c>
      <c r="I113" s="105"/>
      <c r="J113" s="98"/>
      <c r="K113" s="97"/>
      <c r="L113" s="101"/>
      <c r="M113" s="107"/>
    </row>
    <row r="114" spans="1:13" ht="39.75" customHeight="1" x14ac:dyDescent="0.3">
      <c r="A114" s="9"/>
      <c r="B114" s="69"/>
      <c r="C114" s="69"/>
      <c r="D114" s="69"/>
      <c r="E114" s="20" t="s">
        <v>130</v>
      </c>
      <c r="F114" s="20">
        <v>1</v>
      </c>
      <c r="G114" s="104"/>
      <c r="H114" s="8" t="s">
        <v>39</v>
      </c>
      <c r="I114" s="105"/>
      <c r="J114" s="98"/>
      <c r="K114" s="97"/>
      <c r="L114" s="102"/>
      <c r="M114" s="108"/>
    </row>
    <row r="115" spans="1:13" ht="39.75" customHeight="1" x14ac:dyDescent="0.3">
      <c r="A115" s="39"/>
      <c r="B115" s="39"/>
      <c r="C115" s="39"/>
      <c r="D115" s="103" t="s">
        <v>131</v>
      </c>
      <c r="E115" s="103"/>
      <c r="F115" s="103"/>
      <c r="G115" s="103"/>
      <c r="H115" s="43"/>
      <c r="I115" s="44">
        <f>SUM(I116:I117)</f>
        <v>62.7</v>
      </c>
      <c r="J115" s="41">
        <v>0</v>
      </c>
      <c r="K115" s="44">
        <f>SUM(K116:K117)</f>
        <v>62.7</v>
      </c>
      <c r="L115" s="42">
        <f>SUM(L116:L117)</f>
        <v>0</v>
      </c>
      <c r="M115" s="40">
        <f t="shared" si="9"/>
        <v>100</v>
      </c>
    </row>
    <row r="116" spans="1:13" ht="39.75" customHeight="1" x14ac:dyDescent="0.3">
      <c r="A116" s="9"/>
      <c r="B116" s="9"/>
      <c r="C116" s="9"/>
      <c r="D116" s="8" t="s">
        <v>131</v>
      </c>
      <c r="E116" s="20" t="s">
        <v>133</v>
      </c>
      <c r="F116" s="9">
        <v>1</v>
      </c>
      <c r="G116" s="14">
        <v>53043.59</v>
      </c>
      <c r="H116" s="8" t="s">
        <v>30</v>
      </c>
      <c r="I116" s="29">
        <v>53</v>
      </c>
      <c r="J116" s="15">
        <v>0</v>
      </c>
      <c r="K116" s="13">
        <v>53</v>
      </c>
      <c r="L116" s="13">
        <f t="shared" ref="L116:L117" si="13">I116-K116</f>
        <v>0</v>
      </c>
      <c r="M116" s="53">
        <f t="shared" si="9"/>
        <v>100</v>
      </c>
    </row>
    <row r="117" spans="1:13" ht="39.75" customHeight="1" x14ac:dyDescent="0.3">
      <c r="A117" s="9"/>
      <c r="B117" s="9"/>
      <c r="C117" s="9"/>
      <c r="D117" s="9" t="s">
        <v>134</v>
      </c>
      <c r="E117" s="20" t="s">
        <v>132</v>
      </c>
      <c r="F117" s="9">
        <v>1</v>
      </c>
      <c r="G117" s="14">
        <v>9732.4699999999993</v>
      </c>
      <c r="H117" s="8" t="s">
        <v>30</v>
      </c>
      <c r="I117" s="29">
        <v>9.6999999999999993</v>
      </c>
      <c r="J117" s="15">
        <v>0</v>
      </c>
      <c r="K117" s="13">
        <v>9.6999999999999993</v>
      </c>
      <c r="L117" s="13">
        <f t="shared" si="13"/>
        <v>0</v>
      </c>
      <c r="M117" s="53">
        <f t="shared" si="9"/>
        <v>100</v>
      </c>
    </row>
    <row r="120" spans="1:13" x14ac:dyDescent="0.3">
      <c r="D120" s="6" t="s">
        <v>148</v>
      </c>
      <c r="E120" s="11"/>
      <c r="F120" s="6" t="s">
        <v>151</v>
      </c>
    </row>
  </sheetData>
  <mergeCells count="84">
    <mergeCell ref="D115:G115"/>
    <mergeCell ref="D111:D114"/>
    <mergeCell ref="G111:G114"/>
    <mergeCell ref="I111:I114"/>
    <mergeCell ref="M86:M92"/>
    <mergeCell ref="D93:H93"/>
    <mergeCell ref="G86:G92"/>
    <mergeCell ref="I86:I92"/>
    <mergeCell ref="L86:L92"/>
    <mergeCell ref="J86:J92"/>
    <mergeCell ref="K86:K92"/>
    <mergeCell ref="M104:M107"/>
    <mergeCell ref="J111:J114"/>
    <mergeCell ref="K111:K114"/>
    <mergeCell ref="L111:L114"/>
    <mergeCell ref="M111:M114"/>
    <mergeCell ref="I63:I64"/>
    <mergeCell ref="J63:J64"/>
    <mergeCell ref="K63:K64"/>
    <mergeCell ref="L63:L64"/>
    <mergeCell ref="I104:I107"/>
    <mergeCell ref="J104:J107"/>
    <mergeCell ref="K104:K107"/>
    <mergeCell ref="L104:L107"/>
    <mergeCell ref="A20:A54"/>
    <mergeCell ref="A56:A57"/>
    <mergeCell ref="D62:H62"/>
    <mergeCell ref="D63:D64"/>
    <mergeCell ref="G63:G64"/>
    <mergeCell ref="H63:H64"/>
    <mergeCell ref="D55:H55"/>
    <mergeCell ref="B56:B57"/>
    <mergeCell ref="C56:C57"/>
    <mergeCell ref="B60:B61"/>
    <mergeCell ref="D58:H58"/>
    <mergeCell ref="D59:H59"/>
    <mergeCell ref="J1:M1"/>
    <mergeCell ref="C7:J7"/>
    <mergeCell ref="L15:L16"/>
    <mergeCell ref="M15:M16"/>
    <mergeCell ref="A17:C17"/>
    <mergeCell ref="D17:H17"/>
    <mergeCell ref="A15:A16"/>
    <mergeCell ref="B11:K11"/>
    <mergeCell ref="B12:K12"/>
    <mergeCell ref="D9:I9"/>
    <mergeCell ref="D8:I8"/>
    <mergeCell ref="D19:H19"/>
    <mergeCell ref="H20:H54"/>
    <mergeCell ref="B13:K13"/>
    <mergeCell ref="B15:B16"/>
    <mergeCell ref="C15:C16"/>
    <mergeCell ref="D15:D16"/>
    <mergeCell ref="E15:E16"/>
    <mergeCell ref="F15:I15"/>
    <mergeCell ref="J15:K15"/>
    <mergeCell ref="D20:D28"/>
    <mergeCell ref="D18:H18"/>
    <mergeCell ref="D29:D49"/>
    <mergeCell ref="D50:D52"/>
    <mergeCell ref="B20:B49"/>
    <mergeCell ref="C20:C49"/>
    <mergeCell ref="D97:H97"/>
    <mergeCell ref="D78:H78"/>
    <mergeCell ref="D85:H85"/>
    <mergeCell ref="D75:H75"/>
    <mergeCell ref="D65:H65"/>
    <mergeCell ref="H69:H70"/>
    <mergeCell ref="D72:H72"/>
    <mergeCell ref="D67:H67"/>
    <mergeCell ref="D68:H68"/>
    <mergeCell ref="B69:B71"/>
    <mergeCell ref="C69:C70"/>
    <mergeCell ref="D74:H74"/>
    <mergeCell ref="C79:C82"/>
    <mergeCell ref="C76:C77"/>
    <mergeCell ref="B79:B80"/>
    <mergeCell ref="B111:B114"/>
    <mergeCell ref="C111:C114"/>
    <mergeCell ref="D104:D107"/>
    <mergeCell ref="G104:G107"/>
    <mergeCell ref="H104:H107"/>
    <mergeCell ref="D110:G110"/>
    <mergeCell ref="C103:C107"/>
  </mergeCell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 Казаринов</cp:lastModifiedBy>
  <cp:lastPrinted>2025-12-11T13:06:08Z</cp:lastPrinted>
  <dcterms:created xsi:type="dcterms:W3CDTF">2022-04-04T13:43:22Z</dcterms:created>
  <dcterms:modified xsi:type="dcterms:W3CDTF">2026-02-11T18:14:15Z</dcterms:modified>
</cp:coreProperties>
</file>